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0" yWindow="-240" windowWidth="19140" windowHeight="8760" tabRatio="770" firstSheet="1" activeTab="4"/>
  </bookViews>
  <sheets>
    <sheet name="HP - KH NAM KHỐI MG (cách 1)" sheetId="9" r:id="rId1"/>
    <sheet name="HP - KH NAM KHỐI MG (cách 2)" sheetId="34" r:id="rId2"/>
    <sheet name="HP - KH NĂM KHỐI 5T" sheetId="22" r:id="rId3"/>
    <sheet name="TTCM - KH NĂM KHỐI 5 TUỔI" sheetId="44" r:id="rId4"/>
    <sheet name="GV - KH NĂM VÀ CHỦ ĐỀ LỚP 5A" sheetId="43" r:id="rId5"/>
  </sheets>
  <definedNames>
    <definedName name="_xlnm._FilterDatabase" localSheetId="4" hidden="1">'GV - KH NĂM VÀ CHỦ ĐỀ LỚP 5A'!$A$6:$VFF$330</definedName>
    <definedName name="_xlnm._FilterDatabase" localSheetId="0" hidden="1">'HP - KH NAM KHỐI MG (cách 1)'!$A$4:$L$285</definedName>
    <definedName name="_xlnm._FilterDatabase" localSheetId="1" hidden="1">'HP - KH NAM KHỐI MG (cách 2)'!$A$6:$J$586</definedName>
    <definedName name="_xlnm._FilterDatabase" localSheetId="2" hidden="1">'HP - KH NĂM KHỐI 5T'!$A$6:$J$290</definedName>
    <definedName name="_xlnm._FilterDatabase" localSheetId="3" hidden="1">'TTCM - KH NĂM KHỐI 5 TUỔI'!$A$6:$VFF$296</definedName>
  </definedNames>
  <calcPr calcId="124519"/>
</workbook>
</file>

<file path=xl/calcChain.xml><?xml version="1.0" encoding="utf-8"?>
<calcChain xmlns="http://schemas.openxmlformats.org/spreadsheetml/2006/main">
  <c r="BJ348" i="43"/>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BJ351"/>
  <c r="BK351"/>
  <c r="BL351"/>
  <c r="BL352" s="1"/>
  <c r="BL354" s="1"/>
  <c r="BM351"/>
  <c r="BN351"/>
  <c r="BN352" s="1"/>
  <c r="BN354" s="1"/>
  <c r="BO351"/>
  <c r="BP351"/>
  <c r="BP352" s="1"/>
  <c r="BP354" s="1"/>
  <c r="BQ351"/>
  <c r="BR351"/>
  <c r="BR352" s="1"/>
  <c r="BR354" s="1"/>
  <c r="BS351"/>
  <c r="BT351"/>
  <c r="BT352" s="1"/>
  <c r="BT354" s="1"/>
  <c r="BU351"/>
  <c r="BV351"/>
  <c r="BV352" s="1"/>
  <c r="BV354" s="1"/>
  <c r="BW351"/>
  <c r="BX351"/>
  <c r="BX352" s="1"/>
  <c r="BX354" s="1"/>
  <c r="BY351"/>
  <c r="BZ351"/>
  <c r="BZ352" s="1"/>
  <c r="BZ354" s="1"/>
  <c r="CA351"/>
  <c r="CB351"/>
  <c r="CB352" s="1"/>
  <c r="CB354" s="1"/>
  <c r="CC351"/>
  <c r="CD351"/>
  <c r="CD352" s="1"/>
  <c r="CD354" s="1"/>
  <c r="CE351"/>
  <c r="CF351"/>
  <c r="CF352" s="1"/>
  <c r="CF354" s="1"/>
  <c r="CG351"/>
  <c r="CH351"/>
  <c r="CH352" s="1"/>
  <c r="CH354" s="1"/>
  <c r="CI351"/>
  <c r="CJ351"/>
  <c r="CJ352" s="1"/>
  <c r="CJ354" s="1"/>
  <c r="CK351"/>
  <c r="CL351"/>
  <c r="CL352" s="1"/>
  <c r="CL354" s="1"/>
  <c r="CM351"/>
  <c r="CN351"/>
  <c r="CN352" s="1"/>
  <c r="CN354" s="1"/>
  <c r="CO351"/>
  <c r="CP351"/>
  <c r="CP352" s="1"/>
  <c r="CP354" s="1"/>
  <c r="CQ351"/>
  <c r="CR351"/>
  <c r="CR352" s="1"/>
  <c r="CR354" s="1"/>
  <c r="CS351"/>
  <c r="CT351"/>
  <c r="CT352" s="1"/>
  <c r="CT354" s="1"/>
  <c r="CU351"/>
  <c r="CV351"/>
  <c r="CV352" s="1"/>
  <c r="CV354" s="1"/>
  <c r="BJ352"/>
  <c r="BK352"/>
  <c r="BM352"/>
  <c r="BO352"/>
  <c r="BQ352"/>
  <c r="BS352"/>
  <c r="BU352"/>
  <c r="BW352"/>
  <c r="BY352"/>
  <c r="CA352"/>
  <c r="CC352"/>
  <c r="CE352"/>
  <c r="CG352"/>
  <c r="CI352"/>
  <c r="CK352"/>
  <c r="CM352"/>
  <c r="CO352"/>
  <c r="CQ352"/>
  <c r="CS352"/>
  <c r="CU352"/>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BJ354"/>
  <c r="BK354"/>
  <c r="BM354"/>
  <c r="BO354"/>
  <c r="BQ354"/>
  <c r="BS354"/>
  <c r="BU354"/>
  <c r="BW354"/>
  <c r="BY354"/>
  <c r="CA354"/>
  <c r="CC354"/>
  <c r="CE354"/>
  <c r="CG354"/>
  <c r="CI354"/>
  <c r="CK354"/>
  <c r="CM354"/>
  <c r="CO354"/>
  <c r="CQ354"/>
  <c r="CS354"/>
  <c r="CU354"/>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BJ358"/>
  <c r="BK358"/>
  <c r="BL358"/>
  <c r="BM358"/>
  <c r="BN358"/>
  <c r="BO358"/>
  <c r="BO359" s="1"/>
  <c r="BO361" s="1"/>
  <c r="BP358"/>
  <c r="BQ358"/>
  <c r="BQ359" s="1"/>
  <c r="BQ361" s="1"/>
  <c r="BR358"/>
  <c r="BS358"/>
  <c r="BS359" s="1"/>
  <c r="BS361" s="1"/>
  <c r="BT358"/>
  <c r="BU358"/>
  <c r="BU359" s="1"/>
  <c r="BU361" s="1"/>
  <c r="BV358"/>
  <c r="BW358"/>
  <c r="BW359" s="1"/>
  <c r="BW361" s="1"/>
  <c r="BX358"/>
  <c r="BY358"/>
  <c r="BY359" s="1"/>
  <c r="BY361" s="1"/>
  <c r="BZ358"/>
  <c r="CA358"/>
  <c r="CA359" s="1"/>
  <c r="CA361" s="1"/>
  <c r="CB358"/>
  <c r="CC358"/>
  <c r="CC359" s="1"/>
  <c r="CC361" s="1"/>
  <c r="CD358"/>
  <c r="CE358"/>
  <c r="CE359" s="1"/>
  <c r="CE361" s="1"/>
  <c r="CF358"/>
  <c r="CG358"/>
  <c r="CG359" s="1"/>
  <c r="CG361" s="1"/>
  <c r="CH358"/>
  <c r="CI358"/>
  <c r="CI359" s="1"/>
  <c r="CI361" s="1"/>
  <c r="CJ358"/>
  <c r="CK358"/>
  <c r="CK359" s="1"/>
  <c r="CK361" s="1"/>
  <c r="CL358"/>
  <c r="CM358"/>
  <c r="CM359" s="1"/>
  <c r="CM361" s="1"/>
  <c r="CN358"/>
  <c r="CO358"/>
  <c r="CO359" s="1"/>
  <c r="CO361" s="1"/>
  <c r="CP358"/>
  <c r="CQ358"/>
  <c r="CQ359" s="1"/>
  <c r="CQ361" s="1"/>
  <c r="CR358"/>
  <c r="CS358"/>
  <c r="CS359" s="1"/>
  <c r="CS361" s="1"/>
  <c r="CT358"/>
  <c r="CT359" s="1"/>
  <c r="CT361" s="1"/>
  <c r="CU358"/>
  <c r="CV358"/>
  <c r="CV359" s="1"/>
  <c r="CV361" s="1"/>
  <c r="BJ359"/>
  <c r="BK359"/>
  <c r="BL359"/>
  <c r="BM359"/>
  <c r="BN359"/>
  <c r="BP359"/>
  <c r="BR359"/>
  <c r="BT359"/>
  <c r="BV359"/>
  <c r="BX359"/>
  <c r="BZ359"/>
  <c r="CB359"/>
  <c r="CD359"/>
  <c r="CF359"/>
  <c r="CH359"/>
  <c r="CJ359"/>
  <c r="CL359"/>
  <c r="CN359"/>
  <c r="CP359"/>
  <c r="CR359"/>
  <c r="CU359"/>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BJ361"/>
  <c r="BK361"/>
  <c r="BL361"/>
  <c r="BM361"/>
  <c r="BN361"/>
  <c r="BP361"/>
  <c r="BR361"/>
  <c r="BT361"/>
  <c r="BV361"/>
  <c r="BX361"/>
  <c r="BZ361"/>
  <c r="CB361"/>
  <c r="CD361"/>
  <c r="CF361"/>
  <c r="CH361"/>
  <c r="CJ361"/>
  <c r="CL361"/>
  <c r="CN361"/>
  <c r="CP361"/>
  <c r="CR361"/>
  <c r="CU361"/>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BJ365"/>
  <c r="BK365"/>
  <c r="BL365"/>
  <c r="BM365"/>
  <c r="BM366" s="1"/>
  <c r="BM368" s="1"/>
  <c r="BN365"/>
  <c r="BO365"/>
  <c r="BO366" s="1"/>
  <c r="BO368" s="1"/>
  <c r="BP365"/>
  <c r="BP366" s="1"/>
  <c r="BP368" s="1"/>
  <c r="BQ365"/>
  <c r="BQ366" s="1"/>
  <c r="BQ368" s="1"/>
  <c r="BR365"/>
  <c r="BS365"/>
  <c r="BS366" s="1"/>
  <c r="BS368" s="1"/>
  <c r="BT365"/>
  <c r="BT366" s="1"/>
  <c r="BT368" s="1"/>
  <c r="BU365"/>
  <c r="BU366" s="1"/>
  <c r="BU368" s="1"/>
  <c r="BV365"/>
  <c r="BW365"/>
  <c r="BW366" s="1"/>
  <c r="BW368" s="1"/>
  <c r="BX365"/>
  <c r="BX366" s="1"/>
  <c r="BX368" s="1"/>
  <c r="BY365"/>
  <c r="BY366" s="1"/>
  <c r="BY368" s="1"/>
  <c r="BZ365"/>
  <c r="CA365"/>
  <c r="CA366" s="1"/>
  <c r="CA368" s="1"/>
  <c r="CB365"/>
  <c r="CB366" s="1"/>
  <c r="CB368" s="1"/>
  <c r="CC365"/>
  <c r="CC366" s="1"/>
  <c r="CC368" s="1"/>
  <c r="CD365"/>
  <c r="CE365"/>
  <c r="CE366" s="1"/>
  <c r="CE368" s="1"/>
  <c r="CF365"/>
  <c r="CF366" s="1"/>
  <c r="CF368" s="1"/>
  <c r="CG365"/>
  <c r="CG366" s="1"/>
  <c r="CG368" s="1"/>
  <c r="CH365"/>
  <c r="CI365"/>
  <c r="CI366" s="1"/>
  <c r="CI368" s="1"/>
  <c r="CJ365"/>
  <c r="CJ366" s="1"/>
  <c r="CJ368" s="1"/>
  <c r="CK365"/>
  <c r="CK366" s="1"/>
  <c r="CK368" s="1"/>
  <c r="CL365"/>
  <c r="CM365"/>
  <c r="CM366" s="1"/>
  <c r="CM368" s="1"/>
  <c r="CN365"/>
  <c r="CN366" s="1"/>
  <c r="CN368" s="1"/>
  <c r="CO365"/>
  <c r="CO366" s="1"/>
  <c r="CO368" s="1"/>
  <c r="CP365"/>
  <c r="CQ365"/>
  <c r="CQ366" s="1"/>
  <c r="CQ368" s="1"/>
  <c r="CR365"/>
  <c r="CR366" s="1"/>
  <c r="CR368" s="1"/>
  <c r="CS365"/>
  <c r="CS366" s="1"/>
  <c r="CS368" s="1"/>
  <c r="CT365"/>
  <c r="CU365"/>
  <c r="CU366" s="1"/>
  <c r="CU368" s="1"/>
  <c r="CV365"/>
  <c r="CV366" s="1"/>
  <c r="CV368" s="1"/>
  <c r="BJ366"/>
  <c r="BK366"/>
  <c r="BL366"/>
  <c r="BN366"/>
  <c r="BR366"/>
  <c r="BV366"/>
  <c r="BZ366"/>
  <c r="CD366"/>
  <c r="CH366"/>
  <c r="CL366"/>
  <c r="CP366"/>
  <c r="CT366"/>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BJ368"/>
  <c r="BK368"/>
  <c r="BL368"/>
  <c r="BN368"/>
  <c r="BR368"/>
  <c r="BV368"/>
  <c r="BZ368"/>
  <c r="CD368"/>
  <c r="CH368"/>
  <c r="CL368"/>
  <c r="CP368"/>
  <c r="CT368"/>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BJ372"/>
  <c r="BK372"/>
  <c r="BL372"/>
  <c r="BM372"/>
  <c r="BN372"/>
  <c r="BN373" s="1"/>
  <c r="BN375" s="1"/>
  <c r="BO372"/>
  <c r="BP372"/>
  <c r="BP373" s="1"/>
  <c r="BP375" s="1"/>
  <c r="BQ372"/>
  <c r="BR372"/>
  <c r="BR373" s="1"/>
  <c r="BR375" s="1"/>
  <c r="BS372"/>
  <c r="BT372"/>
  <c r="BT373" s="1"/>
  <c r="BT375" s="1"/>
  <c r="BU372"/>
  <c r="BU373" s="1"/>
  <c r="BU375" s="1"/>
  <c r="BV372"/>
  <c r="BV373" s="1"/>
  <c r="BV375" s="1"/>
  <c r="BW372"/>
  <c r="BX372"/>
  <c r="BX373" s="1"/>
  <c r="BX375" s="1"/>
  <c r="BY372"/>
  <c r="BY373" s="1"/>
  <c r="BY375" s="1"/>
  <c r="BZ372"/>
  <c r="BZ373" s="1"/>
  <c r="BZ375" s="1"/>
  <c r="CA372"/>
  <c r="CB372"/>
  <c r="CB373" s="1"/>
  <c r="CB375" s="1"/>
  <c r="CC372"/>
  <c r="CC373" s="1"/>
  <c r="CC375" s="1"/>
  <c r="CD372"/>
  <c r="CD373" s="1"/>
  <c r="CD375" s="1"/>
  <c r="CE372"/>
  <c r="CF372"/>
  <c r="CF373" s="1"/>
  <c r="CF375" s="1"/>
  <c r="CG372"/>
  <c r="CG373" s="1"/>
  <c r="CG375" s="1"/>
  <c r="CH372"/>
  <c r="CH373" s="1"/>
  <c r="CH375" s="1"/>
  <c r="CI372"/>
  <c r="CJ372"/>
  <c r="CJ373" s="1"/>
  <c r="CJ375" s="1"/>
  <c r="CK372"/>
  <c r="CK373" s="1"/>
  <c r="CK375" s="1"/>
  <c r="CL372"/>
  <c r="CL373" s="1"/>
  <c r="CL375" s="1"/>
  <c r="CM372"/>
  <c r="CN372"/>
  <c r="CN373" s="1"/>
  <c r="CN375" s="1"/>
  <c r="CO372"/>
  <c r="CO373" s="1"/>
  <c r="CO375" s="1"/>
  <c r="CP372"/>
  <c r="CP373" s="1"/>
  <c r="CP375" s="1"/>
  <c r="CQ372"/>
  <c r="CR372"/>
  <c r="CR373" s="1"/>
  <c r="CR375" s="1"/>
  <c r="CS372"/>
  <c r="CS373" s="1"/>
  <c r="CS375" s="1"/>
  <c r="CT372"/>
  <c r="CT373" s="1"/>
  <c r="CT375" s="1"/>
  <c r="CU372"/>
  <c r="CU373" s="1"/>
  <c r="CU375" s="1"/>
  <c r="CV372"/>
  <c r="BJ373"/>
  <c r="BK373"/>
  <c r="BK375" s="1"/>
  <c r="BL373"/>
  <c r="BL375" s="1"/>
  <c r="BM373"/>
  <c r="BM375" s="1"/>
  <c r="BO373"/>
  <c r="BO375" s="1"/>
  <c r="BQ373"/>
  <c r="BQ375" s="1"/>
  <c r="BS373"/>
  <c r="BS375" s="1"/>
  <c r="BW373"/>
  <c r="BW375" s="1"/>
  <c r="CA373"/>
  <c r="CA375" s="1"/>
  <c r="CE373"/>
  <c r="CE375" s="1"/>
  <c r="CI373"/>
  <c r="CI375" s="1"/>
  <c r="CM373"/>
  <c r="CM375" s="1"/>
  <c r="CQ373"/>
  <c r="CQ375" s="1"/>
  <c r="CV373"/>
  <c r="CV375" s="1"/>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BJ375"/>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BJ379"/>
  <c r="BK379"/>
  <c r="BL379"/>
  <c r="BM379"/>
  <c r="BM380" s="1"/>
  <c r="BM382" s="1"/>
  <c r="BN379"/>
  <c r="BO379"/>
  <c r="BO380" s="1"/>
  <c r="BO382" s="1"/>
  <c r="BP379"/>
  <c r="BQ379"/>
  <c r="BQ380" s="1"/>
  <c r="BQ382" s="1"/>
  <c r="BR379"/>
  <c r="BS379"/>
  <c r="BS380" s="1"/>
  <c r="BS382" s="1"/>
  <c r="BT379"/>
  <c r="BU379"/>
  <c r="BU380" s="1"/>
  <c r="BU382" s="1"/>
  <c r="BV379"/>
  <c r="BW379"/>
  <c r="BW380" s="1"/>
  <c r="BW382" s="1"/>
  <c r="BX379"/>
  <c r="BY379"/>
  <c r="BY380" s="1"/>
  <c r="BY382" s="1"/>
  <c r="BZ379"/>
  <c r="CA379"/>
  <c r="CA380" s="1"/>
  <c r="CA382" s="1"/>
  <c r="CB379"/>
  <c r="CC379"/>
  <c r="CC380" s="1"/>
  <c r="CC382" s="1"/>
  <c r="CD379"/>
  <c r="CE379"/>
  <c r="CE380" s="1"/>
  <c r="CE382" s="1"/>
  <c r="CF379"/>
  <c r="CG379"/>
  <c r="CG380" s="1"/>
  <c r="CG382" s="1"/>
  <c r="CH379"/>
  <c r="CI379"/>
  <c r="CI380" s="1"/>
  <c r="CI382" s="1"/>
  <c r="CJ379"/>
  <c r="CK379"/>
  <c r="CK380" s="1"/>
  <c r="CK382" s="1"/>
  <c r="CL379"/>
  <c r="CM379"/>
  <c r="CM380" s="1"/>
  <c r="CM382" s="1"/>
  <c r="CN379"/>
  <c r="CO379"/>
  <c r="CO380" s="1"/>
  <c r="CO382" s="1"/>
  <c r="CP379"/>
  <c r="CQ379"/>
  <c r="CQ380" s="1"/>
  <c r="CQ382" s="1"/>
  <c r="CR379"/>
  <c r="CS379"/>
  <c r="CS380" s="1"/>
  <c r="CS382" s="1"/>
  <c r="CT379"/>
  <c r="CU379"/>
  <c r="CU380" s="1"/>
  <c r="CU382" s="1"/>
  <c r="CV379"/>
  <c r="BJ380"/>
  <c r="BK380"/>
  <c r="BL380"/>
  <c r="BN380"/>
  <c r="BP380"/>
  <c r="BR380"/>
  <c r="BT380"/>
  <c r="BV380"/>
  <c r="BX380"/>
  <c r="BZ380"/>
  <c r="CB380"/>
  <c r="CD380"/>
  <c r="CF380"/>
  <c r="CH380"/>
  <c r="CJ380"/>
  <c r="CL380"/>
  <c r="CN380"/>
  <c r="CP380"/>
  <c r="CR380"/>
  <c r="CT380"/>
  <c r="CV380"/>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BJ382"/>
  <c r="BK382"/>
  <c r="BL382"/>
  <c r="BN382"/>
  <c r="BP382"/>
  <c r="BR382"/>
  <c r="BT382"/>
  <c r="BV382"/>
  <c r="BX382"/>
  <c r="BZ382"/>
  <c r="CB382"/>
  <c r="CD382"/>
  <c r="CF382"/>
  <c r="CH382"/>
  <c r="CJ382"/>
  <c r="CL382"/>
  <c r="CN382"/>
  <c r="CP382"/>
  <c r="CR382"/>
  <c r="CT382"/>
  <c r="CV382"/>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BJ386"/>
  <c r="BJ387" s="1"/>
  <c r="BJ389" s="1"/>
  <c r="BK386"/>
  <c r="BL386"/>
  <c r="BL387" s="1"/>
  <c r="BL389" s="1"/>
  <c r="BM386"/>
  <c r="BN386"/>
  <c r="BN387" s="1"/>
  <c r="BN389" s="1"/>
  <c r="BO386"/>
  <c r="BP386"/>
  <c r="BP387" s="1"/>
  <c r="BP389" s="1"/>
  <c r="BQ386"/>
  <c r="BR386"/>
  <c r="BR387" s="1"/>
  <c r="BR389" s="1"/>
  <c r="BS386"/>
  <c r="BT386"/>
  <c r="BT387" s="1"/>
  <c r="BT389" s="1"/>
  <c r="BU386"/>
  <c r="BV386"/>
  <c r="BV387" s="1"/>
  <c r="BV389" s="1"/>
  <c r="BW386"/>
  <c r="BX386"/>
  <c r="BX387" s="1"/>
  <c r="BX389" s="1"/>
  <c r="BY386"/>
  <c r="BZ386"/>
  <c r="BZ387" s="1"/>
  <c r="BZ389" s="1"/>
  <c r="CA386"/>
  <c r="CB386"/>
  <c r="CB387" s="1"/>
  <c r="CB389" s="1"/>
  <c r="CC386"/>
  <c r="CD386"/>
  <c r="CD387" s="1"/>
  <c r="CD389" s="1"/>
  <c r="CE386"/>
  <c r="CF386"/>
  <c r="CF387" s="1"/>
  <c r="CF389" s="1"/>
  <c r="CG386"/>
  <c r="CH386"/>
  <c r="CH387" s="1"/>
  <c r="CH389" s="1"/>
  <c r="CI386"/>
  <c r="CJ386"/>
  <c r="CJ387" s="1"/>
  <c r="CJ389" s="1"/>
  <c r="CK386"/>
  <c r="CL386"/>
  <c r="CL387" s="1"/>
  <c r="CL389" s="1"/>
  <c r="CM386"/>
  <c r="CN386"/>
  <c r="CN387" s="1"/>
  <c r="CN389" s="1"/>
  <c r="CO386"/>
  <c r="CP386"/>
  <c r="CP387" s="1"/>
  <c r="CP389" s="1"/>
  <c r="CQ386"/>
  <c r="CR386"/>
  <c r="CR387" s="1"/>
  <c r="CR389" s="1"/>
  <c r="CS386"/>
  <c r="CT386"/>
  <c r="CT387" s="1"/>
  <c r="CT389" s="1"/>
  <c r="CU386"/>
  <c r="CV386"/>
  <c r="CV387" s="1"/>
  <c r="CV389" s="1"/>
  <c r="BK387"/>
  <c r="BK389" s="1"/>
  <c r="BM387"/>
  <c r="BM389" s="1"/>
  <c r="BO387"/>
  <c r="BO389" s="1"/>
  <c r="BQ387"/>
  <c r="BQ389" s="1"/>
  <c r="BS387"/>
  <c r="BS389" s="1"/>
  <c r="BU387"/>
  <c r="BU389" s="1"/>
  <c r="BW387"/>
  <c r="BW389" s="1"/>
  <c r="BY387"/>
  <c r="BY389" s="1"/>
  <c r="CA387"/>
  <c r="CA389" s="1"/>
  <c r="CC387"/>
  <c r="CC389" s="1"/>
  <c r="CE387"/>
  <c r="CE389" s="1"/>
  <c r="CG387"/>
  <c r="CG389" s="1"/>
  <c r="CI387"/>
  <c r="CI389" s="1"/>
  <c r="CK387"/>
  <c r="CK389" s="1"/>
  <c r="CM387"/>
  <c r="CM389" s="1"/>
  <c r="CO387"/>
  <c r="CO389" s="1"/>
  <c r="CQ387"/>
  <c r="CQ389" s="1"/>
  <c r="CS387"/>
  <c r="CS389" s="1"/>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BJ393"/>
  <c r="BK393"/>
  <c r="BK394" s="1"/>
  <c r="BK396" s="1"/>
  <c r="BL393"/>
  <c r="BM393"/>
  <c r="BM394" s="1"/>
  <c r="BM396" s="1"/>
  <c r="BN393"/>
  <c r="BO393"/>
  <c r="BO394" s="1"/>
  <c r="BO396" s="1"/>
  <c r="BP393"/>
  <c r="BQ393"/>
  <c r="BQ394" s="1"/>
  <c r="BQ396" s="1"/>
  <c r="BR393"/>
  <c r="BS393"/>
  <c r="BS394" s="1"/>
  <c r="BS396" s="1"/>
  <c r="BT393"/>
  <c r="BU393"/>
  <c r="BU394" s="1"/>
  <c r="BU396" s="1"/>
  <c r="BV393"/>
  <c r="BW393"/>
  <c r="BW394" s="1"/>
  <c r="BW396" s="1"/>
  <c r="BX393"/>
  <c r="BY393"/>
  <c r="BY394" s="1"/>
  <c r="BY396" s="1"/>
  <c r="BZ393"/>
  <c r="CA393"/>
  <c r="CA394" s="1"/>
  <c r="CA396" s="1"/>
  <c r="CB393"/>
  <c r="CC393"/>
  <c r="CC394" s="1"/>
  <c r="CC396" s="1"/>
  <c r="CD393"/>
  <c r="CE393"/>
  <c r="CE394" s="1"/>
  <c r="CE396" s="1"/>
  <c r="CF393"/>
  <c r="CG393"/>
  <c r="CG394" s="1"/>
  <c r="CG396" s="1"/>
  <c r="CH393"/>
  <c r="CI393"/>
  <c r="CI394" s="1"/>
  <c r="CI396" s="1"/>
  <c r="CJ393"/>
  <c r="CK393"/>
  <c r="CK394" s="1"/>
  <c r="CK396" s="1"/>
  <c r="CL393"/>
  <c r="CM393"/>
  <c r="CM394" s="1"/>
  <c r="CM396" s="1"/>
  <c r="CN393"/>
  <c r="CO393"/>
  <c r="CO394" s="1"/>
  <c r="CO396" s="1"/>
  <c r="CP393"/>
  <c r="CQ393"/>
  <c r="CQ394" s="1"/>
  <c r="CQ396" s="1"/>
  <c r="CR393"/>
  <c r="CS393"/>
  <c r="CS394" s="1"/>
  <c r="CS396" s="1"/>
  <c r="CT393"/>
  <c r="CU393"/>
  <c r="CU394" s="1"/>
  <c r="CU396" s="1"/>
  <c r="CV393"/>
  <c r="BJ394"/>
  <c r="BJ396" s="1"/>
  <c r="BL394"/>
  <c r="BL396" s="1"/>
  <c r="BN394"/>
  <c r="BN396" s="1"/>
  <c r="BP394"/>
  <c r="BP396" s="1"/>
  <c r="BR394"/>
  <c r="BR396" s="1"/>
  <c r="BT394"/>
  <c r="BT396" s="1"/>
  <c r="BV394"/>
  <c r="BV396" s="1"/>
  <c r="BX394"/>
  <c r="BX396" s="1"/>
  <c r="BZ394"/>
  <c r="BZ396" s="1"/>
  <c r="CB394"/>
  <c r="CB396" s="1"/>
  <c r="CD394"/>
  <c r="CD396" s="1"/>
  <c r="CF394"/>
  <c r="CF396" s="1"/>
  <c r="CH394"/>
  <c r="CH396" s="1"/>
  <c r="CJ394"/>
  <c r="CJ396" s="1"/>
  <c r="CL394"/>
  <c r="CL396" s="1"/>
  <c r="CN394"/>
  <c r="CN396" s="1"/>
  <c r="CP394"/>
  <c r="CP396" s="1"/>
  <c r="CR394"/>
  <c r="CR396" s="1"/>
  <c r="CT394"/>
  <c r="CT396" s="1"/>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R395"/>
  <c r="CT395"/>
  <c r="CV395"/>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BJ399"/>
  <c r="BK399"/>
  <c r="BK402" s="1"/>
  <c r="BL399"/>
  <c r="BM399"/>
  <c r="BM402" s="1"/>
  <c r="BN399"/>
  <c r="BO399"/>
  <c r="BO402" s="1"/>
  <c r="BP399"/>
  <c r="BQ399"/>
  <c r="BQ402" s="1"/>
  <c r="BR399"/>
  <c r="BS399"/>
  <c r="BS402" s="1"/>
  <c r="BT399"/>
  <c r="BU399"/>
  <c r="BU402" s="1"/>
  <c r="BV399"/>
  <c r="BW399"/>
  <c r="BW402" s="1"/>
  <c r="BX399"/>
  <c r="BY399"/>
  <c r="BY402" s="1"/>
  <c r="BZ399"/>
  <c r="CA399"/>
  <c r="CA402" s="1"/>
  <c r="CB399"/>
  <c r="CC399"/>
  <c r="CC402" s="1"/>
  <c r="CD399"/>
  <c r="CE399"/>
  <c r="CE402" s="1"/>
  <c r="CF399"/>
  <c r="CG399"/>
  <c r="CG402" s="1"/>
  <c r="CH399"/>
  <c r="CI399"/>
  <c r="CI402" s="1"/>
  <c r="CJ399"/>
  <c r="CK399"/>
  <c r="CK402" s="1"/>
  <c r="CL399"/>
  <c r="CM399"/>
  <c r="CM402" s="1"/>
  <c r="CN399"/>
  <c r="CO399"/>
  <c r="CO402" s="1"/>
  <c r="CP399"/>
  <c r="CQ399"/>
  <c r="CQ402" s="1"/>
  <c r="CR399"/>
  <c r="CS399"/>
  <c r="CS402" s="1"/>
  <c r="CT399"/>
  <c r="CU399"/>
  <c r="CU402" s="1"/>
  <c r="CV399"/>
  <c r="BJ400"/>
  <c r="BJ401" s="1"/>
  <c r="BJ403" s="1"/>
  <c r="BK400"/>
  <c r="BL400"/>
  <c r="BL401" s="1"/>
  <c r="BL403" s="1"/>
  <c r="BM400"/>
  <c r="BN400"/>
  <c r="BN401" s="1"/>
  <c r="BN403" s="1"/>
  <c r="BO400"/>
  <c r="BP400"/>
  <c r="BP401" s="1"/>
  <c r="BP403" s="1"/>
  <c r="BQ400"/>
  <c r="BR400"/>
  <c r="BR401" s="1"/>
  <c r="BR403" s="1"/>
  <c r="BS400"/>
  <c r="BT400"/>
  <c r="BT401" s="1"/>
  <c r="BT403" s="1"/>
  <c r="BU400"/>
  <c r="BV400"/>
  <c r="BV401" s="1"/>
  <c r="BV403" s="1"/>
  <c r="BW400"/>
  <c r="BX400"/>
  <c r="BX401" s="1"/>
  <c r="BX403" s="1"/>
  <c r="BY400"/>
  <c r="BZ400"/>
  <c r="BZ401" s="1"/>
  <c r="BZ403" s="1"/>
  <c r="CA400"/>
  <c r="CB400"/>
  <c r="CB401" s="1"/>
  <c r="CB403" s="1"/>
  <c r="CC400"/>
  <c r="CD400"/>
  <c r="CD401" s="1"/>
  <c r="CD403" s="1"/>
  <c r="CE400"/>
  <c r="CF400"/>
  <c r="CF401" s="1"/>
  <c r="CF403" s="1"/>
  <c r="CG400"/>
  <c r="CH400"/>
  <c r="CH401" s="1"/>
  <c r="CH403" s="1"/>
  <c r="CI400"/>
  <c r="CJ400"/>
  <c r="CJ401" s="1"/>
  <c r="CJ403" s="1"/>
  <c r="CK400"/>
  <c r="CL400"/>
  <c r="CL401" s="1"/>
  <c r="CL403" s="1"/>
  <c r="CM400"/>
  <c r="CN400"/>
  <c r="CN401" s="1"/>
  <c r="CN403" s="1"/>
  <c r="CO400"/>
  <c r="CP400"/>
  <c r="CP401" s="1"/>
  <c r="CP403" s="1"/>
  <c r="CQ400"/>
  <c r="CR400"/>
  <c r="CR401" s="1"/>
  <c r="CR403" s="1"/>
  <c r="CS400"/>
  <c r="CT400"/>
  <c r="CT401" s="1"/>
  <c r="CT403" s="1"/>
  <c r="CU400"/>
  <c r="CV400"/>
  <c r="CV401" s="1"/>
  <c r="CV403" s="1"/>
  <c r="BM401"/>
  <c r="BQ401"/>
  <c r="BU401"/>
  <c r="BY401"/>
  <c r="CC401"/>
  <c r="CG401"/>
  <c r="CK401"/>
  <c r="CO401"/>
  <c r="BJ402"/>
  <c r="BL402"/>
  <c r="BN402"/>
  <c r="BP402"/>
  <c r="BR402"/>
  <c r="BT402"/>
  <c r="BV402"/>
  <c r="BX402"/>
  <c r="BZ402"/>
  <c r="CB402"/>
  <c r="CD402"/>
  <c r="CF402"/>
  <c r="CH402"/>
  <c r="CJ402"/>
  <c r="CL402"/>
  <c r="CN402"/>
  <c r="CP402"/>
  <c r="CR402"/>
  <c r="CV402"/>
  <c r="BM403"/>
  <c r="BQ403"/>
  <c r="BU403"/>
  <c r="BY403"/>
  <c r="CC403"/>
  <c r="CG403"/>
  <c r="CK403"/>
  <c r="CO403"/>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BJ405"/>
  <c r="BK405"/>
  <c r="BL405"/>
  <c r="BM405"/>
  <c r="BN405"/>
  <c r="BO405"/>
  <c r="BP405"/>
  <c r="BQ405"/>
  <c r="BR405"/>
  <c r="BS405"/>
  <c r="BT405"/>
  <c r="BU405"/>
  <c r="BV405"/>
  <c r="BW405"/>
  <c r="BX405"/>
  <c r="BY405"/>
  <c r="BZ405"/>
  <c r="CA405"/>
  <c r="CB405"/>
  <c r="CC405"/>
  <c r="CD405"/>
  <c r="CE405"/>
  <c r="CF405"/>
  <c r="CG405"/>
  <c r="CH405"/>
  <c r="CI405"/>
  <c r="CI409" s="1"/>
  <c r="CJ405"/>
  <c r="CK405"/>
  <c r="CL405"/>
  <c r="CM405"/>
  <c r="CM409" s="1"/>
  <c r="CN405"/>
  <c r="CO405"/>
  <c r="CP405"/>
  <c r="CQ405"/>
  <c r="CQ409" s="1"/>
  <c r="CR405"/>
  <c r="CS405"/>
  <c r="CT405"/>
  <c r="CU405"/>
  <c r="CU409" s="1"/>
  <c r="CV405"/>
  <c r="BJ406"/>
  <c r="BJ409" s="1"/>
  <c r="BK406"/>
  <c r="BL406"/>
  <c r="BL409" s="1"/>
  <c r="BM406"/>
  <c r="BN406"/>
  <c r="BN409" s="1"/>
  <c r="BO406"/>
  <c r="BP406"/>
  <c r="BP409" s="1"/>
  <c r="BQ406"/>
  <c r="BR406"/>
  <c r="BR409" s="1"/>
  <c r="BS406"/>
  <c r="BT406"/>
  <c r="BT409" s="1"/>
  <c r="BU406"/>
  <c r="BV406"/>
  <c r="BV409" s="1"/>
  <c r="BW406"/>
  <c r="BX406"/>
  <c r="BX409" s="1"/>
  <c r="BY406"/>
  <c r="BZ406"/>
  <c r="BZ409" s="1"/>
  <c r="CA406"/>
  <c r="CB406"/>
  <c r="CB409" s="1"/>
  <c r="CC406"/>
  <c r="CD406"/>
  <c r="CD409" s="1"/>
  <c r="CE406"/>
  <c r="CF406"/>
  <c r="CF409" s="1"/>
  <c r="CG406"/>
  <c r="CH406"/>
  <c r="CH409" s="1"/>
  <c r="CI406"/>
  <c r="CJ406"/>
  <c r="CJ409" s="1"/>
  <c r="CK406"/>
  <c r="CL406"/>
  <c r="CL409" s="1"/>
  <c r="CM406"/>
  <c r="CN406"/>
  <c r="CN409" s="1"/>
  <c r="CO406"/>
  <c r="CP406"/>
  <c r="CP409" s="1"/>
  <c r="CQ406"/>
  <c r="CR406"/>
  <c r="CR409" s="1"/>
  <c r="CS406"/>
  <c r="CT406"/>
  <c r="CT409" s="1"/>
  <c r="CU406"/>
  <c r="CV406"/>
  <c r="CV409" s="1"/>
  <c r="BJ407"/>
  <c r="BK407"/>
  <c r="BK408" s="1"/>
  <c r="BK410" s="1"/>
  <c r="BL407"/>
  <c r="BM407"/>
  <c r="BM408" s="1"/>
  <c r="BM410" s="1"/>
  <c r="BN407"/>
  <c r="BO407"/>
  <c r="BO408" s="1"/>
  <c r="BO410" s="1"/>
  <c r="BP407"/>
  <c r="BQ407"/>
  <c r="BQ408" s="1"/>
  <c r="BQ410" s="1"/>
  <c r="BR407"/>
  <c r="BS407"/>
  <c r="BS408" s="1"/>
  <c r="BS410" s="1"/>
  <c r="BT407"/>
  <c r="BU407"/>
  <c r="BU408" s="1"/>
  <c r="BU410" s="1"/>
  <c r="BV407"/>
  <c r="BW407"/>
  <c r="BW408" s="1"/>
  <c r="BW410" s="1"/>
  <c r="BX407"/>
  <c r="BY407"/>
  <c r="BY408" s="1"/>
  <c r="BY410" s="1"/>
  <c r="BZ407"/>
  <c r="CA407"/>
  <c r="CA408" s="1"/>
  <c r="CA410" s="1"/>
  <c r="CB407"/>
  <c r="CC407"/>
  <c r="CC408" s="1"/>
  <c r="CC410" s="1"/>
  <c r="CD407"/>
  <c r="CE407"/>
  <c r="CE408" s="1"/>
  <c r="CE410" s="1"/>
  <c r="CF407"/>
  <c r="CG407"/>
  <c r="CG408" s="1"/>
  <c r="CG410" s="1"/>
  <c r="CH407"/>
  <c r="CI407"/>
  <c r="CI408" s="1"/>
  <c r="CI410" s="1"/>
  <c r="CJ407"/>
  <c r="CK407"/>
  <c r="CK408" s="1"/>
  <c r="CK410" s="1"/>
  <c r="CL407"/>
  <c r="CM407"/>
  <c r="CM408" s="1"/>
  <c r="CM410" s="1"/>
  <c r="CN407"/>
  <c r="CO407"/>
  <c r="CO408" s="1"/>
  <c r="CO410" s="1"/>
  <c r="CP407"/>
  <c r="CQ407"/>
  <c r="CQ408" s="1"/>
  <c r="CQ410" s="1"/>
  <c r="CR407"/>
  <c r="CS407"/>
  <c r="CS408" s="1"/>
  <c r="CS410" s="1"/>
  <c r="CT407"/>
  <c r="CU407"/>
  <c r="CV407"/>
  <c r="BJ408"/>
  <c r="BN408"/>
  <c r="BR408"/>
  <c r="BV408"/>
  <c r="BZ408"/>
  <c r="CD408"/>
  <c r="CH408"/>
  <c r="CL408"/>
  <c r="CP408"/>
  <c r="CU408"/>
  <c r="BK409"/>
  <c r="BM409"/>
  <c r="BO409"/>
  <c r="BQ409"/>
  <c r="BS409"/>
  <c r="BU409"/>
  <c r="BW409"/>
  <c r="BY409"/>
  <c r="CA409"/>
  <c r="CC409"/>
  <c r="CE409"/>
  <c r="CG409"/>
  <c r="CK409"/>
  <c r="CO409"/>
  <c r="CS409"/>
  <c r="BJ410"/>
  <c r="BN410"/>
  <c r="BR410"/>
  <c r="BV410"/>
  <c r="BZ410"/>
  <c r="CD410"/>
  <c r="CH410"/>
  <c r="CL410"/>
  <c r="CP410"/>
  <c r="CU410"/>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BJ412"/>
  <c r="BK412"/>
  <c r="BL412"/>
  <c r="BM412"/>
  <c r="BN412"/>
  <c r="BO412"/>
  <c r="BP412"/>
  <c r="BQ412"/>
  <c r="BR412"/>
  <c r="BS412"/>
  <c r="BT412"/>
  <c r="BU412"/>
  <c r="BV412"/>
  <c r="BW412"/>
  <c r="BX412"/>
  <c r="BX416" s="1"/>
  <c r="BY412"/>
  <c r="BZ412"/>
  <c r="BZ416" s="1"/>
  <c r="CA412"/>
  <c r="CB412"/>
  <c r="CB416" s="1"/>
  <c r="CC412"/>
  <c r="CD412"/>
  <c r="CD416" s="1"/>
  <c r="CE412"/>
  <c r="CF412"/>
  <c r="CF416" s="1"/>
  <c r="CG412"/>
  <c r="CH412"/>
  <c r="CH416" s="1"/>
  <c r="CI412"/>
  <c r="CJ412"/>
  <c r="CJ416" s="1"/>
  <c r="CK412"/>
  <c r="CL412"/>
  <c r="CL416" s="1"/>
  <c r="CM412"/>
  <c r="CN412"/>
  <c r="CN416" s="1"/>
  <c r="CO412"/>
  <c r="CP412"/>
  <c r="CP416" s="1"/>
  <c r="CQ412"/>
  <c r="CR412"/>
  <c r="CR416" s="1"/>
  <c r="CS412"/>
  <c r="CT412"/>
  <c r="CT416" s="1"/>
  <c r="CU412"/>
  <c r="CV412"/>
  <c r="CV416" s="1"/>
  <c r="BJ413"/>
  <c r="BK413"/>
  <c r="BK415" s="1"/>
  <c r="BK417" s="1"/>
  <c r="BL413"/>
  <c r="BM413"/>
  <c r="BN413"/>
  <c r="BO413"/>
  <c r="BO415" s="1"/>
  <c r="BO417" s="1"/>
  <c r="BP413"/>
  <c r="BQ413"/>
  <c r="BR413"/>
  <c r="BS413"/>
  <c r="BS415" s="1"/>
  <c r="BS417" s="1"/>
  <c r="BT413"/>
  <c r="BU413"/>
  <c r="BV413"/>
  <c r="BW413"/>
  <c r="BW415" s="1"/>
  <c r="BW417" s="1"/>
  <c r="BX413"/>
  <c r="BY413"/>
  <c r="BY416" s="1"/>
  <c r="BZ413"/>
  <c r="CA413"/>
  <c r="CA415" s="1"/>
  <c r="CA417" s="1"/>
  <c r="CB413"/>
  <c r="CC413"/>
  <c r="CC416" s="1"/>
  <c r="CD413"/>
  <c r="CE413"/>
  <c r="CE415" s="1"/>
  <c r="CE417" s="1"/>
  <c r="CF413"/>
  <c r="CG413"/>
  <c r="CG416" s="1"/>
  <c r="CH413"/>
  <c r="CI413"/>
  <c r="CI415" s="1"/>
  <c r="CI417" s="1"/>
  <c r="CJ413"/>
  <c r="CK413"/>
  <c r="CK416" s="1"/>
  <c r="CL413"/>
  <c r="CM413"/>
  <c r="CM415" s="1"/>
  <c r="CM417" s="1"/>
  <c r="CN413"/>
  <c r="CO413"/>
  <c r="CO416" s="1"/>
  <c r="CP413"/>
  <c r="CQ413"/>
  <c r="CR413"/>
  <c r="CS413"/>
  <c r="CS416" s="1"/>
  <c r="CT413"/>
  <c r="CU413"/>
  <c r="CV413"/>
  <c r="BJ414"/>
  <c r="BJ415" s="1"/>
  <c r="BJ417" s="1"/>
  <c r="BK414"/>
  <c r="BL414"/>
  <c r="BL415" s="1"/>
  <c r="BL417" s="1"/>
  <c r="BM414"/>
  <c r="BN414"/>
  <c r="BN415" s="1"/>
  <c r="BN417" s="1"/>
  <c r="BO414"/>
  <c r="BP414"/>
  <c r="BP415" s="1"/>
  <c r="BP417" s="1"/>
  <c r="BQ414"/>
  <c r="BR414"/>
  <c r="BR415" s="1"/>
  <c r="BR417" s="1"/>
  <c r="BS414"/>
  <c r="BT414"/>
  <c r="BT415" s="1"/>
  <c r="BT417" s="1"/>
  <c r="BU414"/>
  <c r="BV414"/>
  <c r="BV415" s="1"/>
  <c r="BV417" s="1"/>
  <c r="BW414"/>
  <c r="BX414"/>
  <c r="BX415" s="1"/>
  <c r="BX417" s="1"/>
  <c r="BY414"/>
  <c r="BZ414"/>
  <c r="BZ415" s="1"/>
  <c r="BZ417" s="1"/>
  <c r="CA414"/>
  <c r="CB414"/>
  <c r="CB415" s="1"/>
  <c r="CB417" s="1"/>
  <c r="CC414"/>
  <c r="CD414"/>
  <c r="CD415" s="1"/>
  <c r="CD417" s="1"/>
  <c r="CE414"/>
  <c r="CF414"/>
  <c r="CF415" s="1"/>
  <c r="CF417" s="1"/>
  <c r="CG414"/>
  <c r="CH414"/>
  <c r="CH415" s="1"/>
  <c r="CH417" s="1"/>
  <c r="CI414"/>
  <c r="CJ414"/>
  <c r="CJ415" s="1"/>
  <c r="CJ417" s="1"/>
  <c r="CK414"/>
  <c r="CL414"/>
  <c r="CL415" s="1"/>
  <c r="CL417" s="1"/>
  <c r="CM414"/>
  <c r="CN414"/>
  <c r="CN415" s="1"/>
  <c r="CN417" s="1"/>
  <c r="CO414"/>
  <c r="CP414"/>
  <c r="CP415" s="1"/>
  <c r="CP417" s="1"/>
  <c r="CQ414"/>
  <c r="CR414"/>
  <c r="CR415" s="1"/>
  <c r="CR417" s="1"/>
  <c r="CS414"/>
  <c r="CT414"/>
  <c r="CT415" s="1"/>
  <c r="CT417" s="1"/>
  <c r="CU414"/>
  <c r="CV414"/>
  <c r="BM415"/>
  <c r="BM417" s="1"/>
  <c r="BQ415"/>
  <c r="BQ417" s="1"/>
  <c r="BU415"/>
  <c r="BU417" s="1"/>
  <c r="BY415"/>
  <c r="BY417" s="1"/>
  <c r="CC415"/>
  <c r="CC417" s="1"/>
  <c r="CG415"/>
  <c r="CG417" s="1"/>
  <c r="CK415"/>
  <c r="CK417" s="1"/>
  <c r="CO415"/>
  <c r="CO417" s="1"/>
  <c r="CV415"/>
  <c r="CV417" s="1"/>
  <c r="BJ416"/>
  <c r="BK416"/>
  <c r="BL416"/>
  <c r="BM416"/>
  <c r="BN416"/>
  <c r="BO416"/>
  <c r="BP416"/>
  <c r="BQ416"/>
  <c r="BR416"/>
  <c r="BS416"/>
  <c r="BT416"/>
  <c r="BU416"/>
  <c r="BV416"/>
  <c r="BW416"/>
  <c r="CA416"/>
  <c r="CE416"/>
  <c r="CI416"/>
  <c r="CM416"/>
  <c r="CQ416"/>
  <c r="CU416"/>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BJ420"/>
  <c r="BK420"/>
  <c r="BL420"/>
  <c r="BM420"/>
  <c r="BN420"/>
  <c r="BO420"/>
  <c r="BP420"/>
  <c r="BQ420"/>
  <c r="BR420"/>
  <c r="BS420"/>
  <c r="BT420"/>
  <c r="BU420"/>
  <c r="BV420"/>
  <c r="BW420"/>
  <c r="BX420"/>
  <c r="BY420"/>
  <c r="BZ420"/>
  <c r="CA420"/>
  <c r="CB420"/>
  <c r="CC420"/>
  <c r="CD420"/>
  <c r="CE420"/>
  <c r="CF420"/>
  <c r="CG420"/>
  <c r="CG423" s="1"/>
  <c r="CH420"/>
  <c r="CI420"/>
  <c r="CJ420"/>
  <c r="CK420"/>
  <c r="CK423" s="1"/>
  <c r="CL420"/>
  <c r="CM420"/>
  <c r="CN420"/>
  <c r="CO420"/>
  <c r="CO423" s="1"/>
  <c r="CP420"/>
  <c r="CQ420"/>
  <c r="CR420"/>
  <c r="CS420"/>
  <c r="CS423" s="1"/>
  <c r="CT420"/>
  <c r="CU420"/>
  <c r="CU422" s="1"/>
  <c r="CU424" s="1"/>
  <c r="CV420"/>
  <c r="BJ421"/>
  <c r="BJ422" s="1"/>
  <c r="BJ424" s="1"/>
  <c r="BK421"/>
  <c r="BL421"/>
  <c r="BM421"/>
  <c r="BN421"/>
  <c r="BN422" s="1"/>
  <c r="BN424" s="1"/>
  <c r="BO421"/>
  <c r="BP421"/>
  <c r="BQ421"/>
  <c r="BR421"/>
  <c r="BR422" s="1"/>
  <c r="BR424" s="1"/>
  <c r="BS421"/>
  <c r="BT421"/>
  <c r="BU421"/>
  <c r="BV421"/>
  <c r="BV422" s="1"/>
  <c r="BV424" s="1"/>
  <c r="BW421"/>
  <c r="BX421"/>
  <c r="BY421"/>
  <c r="BZ421"/>
  <c r="BZ422" s="1"/>
  <c r="BZ424" s="1"/>
  <c r="CA421"/>
  <c r="CB421"/>
  <c r="CC421"/>
  <c r="CD421"/>
  <c r="CD422" s="1"/>
  <c r="CD424" s="1"/>
  <c r="CE421"/>
  <c r="CF421"/>
  <c r="CG421"/>
  <c r="CH421"/>
  <c r="CH422" s="1"/>
  <c r="CH424" s="1"/>
  <c r="CI421"/>
  <c r="CJ421"/>
  <c r="CK421"/>
  <c r="CL421"/>
  <c r="CL422" s="1"/>
  <c r="CL424" s="1"/>
  <c r="CM421"/>
  <c r="CN421"/>
  <c r="CO421"/>
  <c r="CP421"/>
  <c r="CP422" s="1"/>
  <c r="CP424" s="1"/>
  <c r="CQ421"/>
  <c r="CR421"/>
  <c r="CS421"/>
  <c r="CT421"/>
  <c r="CU421"/>
  <c r="CV421"/>
  <c r="BL422"/>
  <c r="BP422"/>
  <c r="BT422"/>
  <c r="BX422"/>
  <c r="CB422"/>
  <c r="CF422"/>
  <c r="CJ422"/>
  <c r="CN422"/>
  <c r="CR422"/>
  <c r="BJ423"/>
  <c r="BK423"/>
  <c r="BL423"/>
  <c r="BM423"/>
  <c r="BN423"/>
  <c r="BO423"/>
  <c r="BP423"/>
  <c r="BQ423"/>
  <c r="BR423"/>
  <c r="BS423"/>
  <c r="BT423"/>
  <c r="BU423"/>
  <c r="BV423"/>
  <c r="BW423"/>
  <c r="BX423"/>
  <c r="BY423"/>
  <c r="BZ423"/>
  <c r="CA423"/>
  <c r="CB423"/>
  <c r="CC423"/>
  <c r="CE423"/>
  <c r="CI423"/>
  <c r="CM423"/>
  <c r="CQ423"/>
  <c r="CU423"/>
  <c r="BL424"/>
  <c r="BP424"/>
  <c r="BT424"/>
  <c r="BX424"/>
  <c r="CB424"/>
  <c r="CF424"/>
  <c r="CJ424"/>
  <c r="CN424"/>
  <c r="CR424"/>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BJ427"/>
  <c r="BK427"/>
  <c r="BL427"/>
  <c r="BM427"/>
  <c r="BN427"/>
  <c r="BO427"/>
  <c r="BP427"/>
  <c r="BQ427"/>
  <c r="BR427"/>
  <c r="BS427"/>
  <c r="BT427"/>
  <c r="BU427"/>
  <c r="BV427"/>
  <c r="BW427"/>
  <c r="BX427"/>
  <c r="BX430" s="1"/>
  <c r="BY427"/>
  <c r="BZ427"/>
  <c r="CA427"/>
  <c r="CB427"/>
  <c r="CB430" s="1"/>
  <c r="CC427"/>
  <c r="CD427"/>
  <c r="CE427"/>
  <c r="CF427"/>
  <c r="CF430" s="1"/>
  <c r="CG427"/>
  <c r="CH427"/>
  <c r="CI427"/>
  <c r="CJ427"/>
  <c r="CJ430" s="1"/>
  <c r="CK427"/>
  <c r="CL427"/>
  <c r="CM427"/>
  <c r="CN427"/>
  <c r="CN430" s="1"/>
  <c r="CO427"/>
  <c r="CP427"/>
  <c r="CQ427"/>
  <c r="CR427"/>
  <c r="CR430" s="1"/>
  <c r="CS427"/>
  <c r="CT427"/>
  <c r="CT429" s="1"/>
  <c r="CT431" s="1"/>
  <c r="CU427"/>
  <c r="CV427"/>
  <c r="CV430" s="1"/>
  <c r="BJ428"/>
  <c r="BK428"/>
  <c r="BL428"/>
  <c r="BM428"/>
  <c r="BM429" s="1"/>
  <c r="BM431" s="1"/>
  <c r="BN428"/>
  <c r="BO428"/>
  <c r="BP428"/>
  <c r="BQ428"/>
  <c r="BQ429" s="1"/>
  <c r="BQ431" s="1"/>
  <c r="BR428"/>
  <c r="BS428"/>
  <c r="BT428"/>
  <c r="BU428"/>
  <c r="BU429" s="1"/>
  <c r="BU431" s="1"/>
  <c r="BV428"/>
  <c r="BW428"/>
  <c r="BX428"/>
  <c r="BY428"/>
  <c r="BY429" s="1"/>
  <c r="BY431" s="1"/>
  <c r="BZ428"/>
  <c r="CA428"/>
  <c r="CB428"/>
  <c r="CC428"/>
  <c r="CC429" s="1"/>
  <c r="CC431" s="1"/>
  <c r="CD428"/>
  <c r="CE428"/>
  <c r="CF428"/>
  <c r="CG428"/>
  <c r="CG429" s="1"/>
  <c r="CG431" s="1"/>
  <c r="CH428"/>
  <c r="CI428"/>
  <c r="CJ428"/>
  <c r="CK428"/>
  <c r="CK429" s="1"/>
  <c r="CK431" s="1"/>
  <c r="CL428"/>
  <c r="CM428"/>
  <c r="CN428"/>
  <c r="CO428"/>
  <c r="CO429" s="1"/>
  <c r="CO431" s="1"/>
  <c r="CP428"/>
  <c r="CQ428"/>
  <c r="CR428"/>
  <c r="CS428"/>
  <c r="CT428"/>
  <c r="CU428"/>
  <c r="CV428"/>
  <c r="BK429"/>
  <c r="BO429"/>
  <c r="BS429"/>
  <c r="BW429"/>
  <c r="CA429"/>
  <c r="CE429"/>
  <c r="CI429"/>
  <c r="CM429"/>
  <c r="CQ429"/>
  <c r="BJ430"/>
  <c r="BK430"/>
  <c r="BL430"/>
  <c r="BM430"/>
  <c r="BN430"/>
  <c r="BO430"/>
  <c r="BP430"/>
  <c r="BQ430"/>
  <c r="BR430"/>
  <c r="BS430"/>
  <c r="BT430"/>
  <c r="BU430"/>
  <c r="BV430"/>
  <c r="BZ430"/>
  <c r="CD430"/>
  <c r="CH430"/>
  <c r="CL430"/>
  <c r="CP430"/>
  <c r="CT430"/>
  <c r="BK431"/>
  <c r="BO431"/>
  <c r="BS431"/>
  <c r="BW431"/>
  <c r="CA431"/>
  <c r="CE431"/>
  <c r="CI431"/>
  <c r="CM431"/>
  <c r="CQ431"/>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BJ433"/>
  <c r="BK433"/>
  <c r="BL433"/>
  <c r="BM433"/>
  <c r="BN433"/>
  <c r="BO433"/>
  <c r="BP433"/>
  <c r="BQ433"/>
  <c r="BR433"/>
  <c r="BS433"/>
  <c r="BT433"/>
  <c r="BU433"/>
  <c r="BV433"/>
  <c r="BW433"/>
  <c r="BX433"/>
  <c r="BY433"/>
  <c r="BZ433"/>
  <c r="CA433"/>
  <c r="CB433"/>
  <c r="CC433"/>
  <c r="CC437" s="1"/>
  <c r="CD433"/>
  <c r="CE433"/>
  <c r="CE437" s="1"/>
  <c r="CF433"/>
  <c r="CG433"/>
  <c r="CG437" s="1"/>
  <c r="CH433"/>
  <c r="CI433"/>
  <c r="CI437" s="1"/>
  <c r="CJ433"/>
  <c r="CK433"/>
  <c r="CK437" s="1"/>
  <c r="CL433"/>
  <c r="CM433"/>
  <c r="CM437" s="1"/>
  <c r="CN433"/>
  <c r="CO433"/>
  <c r="CO437" s="1"/>
  <c r="CP433"/>
  <c r="CQ433"/>
  <c r="CQ437" s="1"/>
  <c r="CR433"/>
  <c r="CS433"/>
  <c r="CS437" s="1"/>
  <c r="CT433"/>
  <c r="CU433"/>
  <c r="CU437" s="1"/>
  <c r="CV433"/>
  <c r="BJ434"/>
  <c r="BJ437" s="1"/>
  <c r="BK434"/>
  <c r="BL434"/>
  <c r="BL437" s="1"/>
  <c r="BM434"/>
  <c r="BN434"/>
  <c r="BN437" s="1"/>
  <c r="BO434"/>
  <c r="BP434"/>
  <c r="BP436" s="1"/>
  <c r="BP438" s="1"/>
  <c r="BQ434"/>
  <c r="BR434"/>
  <c r="BS434"/>
  <c r="BT434"/>
  <c r="BT436" s="1"/>
  <c r="BT438" s="1"/>
  <c r="BU434"/>
  <c r="BV434"/>
  <c r="BW434"/>
  <c r="BX434"/>
  <c r="BY434"/>
  <c r="BZ434"/>
  <c r="BZ437" s="1"/>
  <c r="CA434"/>
  <c r="CB434"/>
  <c r="CC434"/>
  <c r="CD434"/>
  <c r="CD436" s="1"/>
  <c r="CD438" s="1"/>
  <c r="CE434"/>
  <c r="CF434"/>
  <c r="CG434"/>
  <c r="CH434"/>
  <c r="CI434"/>
  <c r="CJ434"/>
  <c r="CK434"/>
  <c r="CL434"/>
  <c r="CL436" s="1"/>
  <c r="CL438" s="1"/>
  <c r="CM434"/>
  <c r="CN434"/>
  <c r="CN436" s="1"/>
  <c r="CN438" s="1"/>
  <c r="CO434"/>
  <c r="CP434"/>
  <c r="CP436" s="1"/>
  <c r="CP438" s="1"/>
  <c r="CQ434"/>
  <c r="CR434"/>
  <c r="CR436" s="1"/>
  <c r="CR438" s="1"/>
  <c r="CS434"/>
  <c r="CT434"/>
  <c r="CT437" s="1"/>
  <c r="CU434"/>
  <c r="CV434"/>
  <c r="BJ435"/>
  <c r="BK435"/>
  <c r="BK436" s="1"/>
  <c r="BK438" s="1"/>
  <c r="BL435"/>
  <c r="BM435"/>
  <c r="BM436" s="1"/>
  <c r="BN435"/>
  <c r="BO435"/>
  <c r="BO436" s="1"/>
  <c r="BO438" s="1"/>
  <c r="BP435"/>
  <c r="BQ435"/>
  <c r="BQ436" s="1"/>
  <c r="BR435"/>
  <c r="BS435"/>
  <c r="BS436" s="1"/>
  <c r="BS438" s="1"/>
  <c r="BT435"/>
  <c r="BU435"/>
  <c r="BU436" s="1"/>
  <c r="BV435"/>
  <c r="BW435"/>
  <c r="BW436" s="1"/>
  <c r="BW438" s="1"/>
  <c r="BX435"/>
  <c r="BY435"/>
  <c r="BY436" s="1"/>
  <c r="BZ435"/>
  <c r="CA435"/>
  <c r="CA436" s="1"/>
  <c r="CA438" s="1"/>
  <c r="CB435"/>
  <c r="CC435"/>
  <c r="CC436" s="1"/>
  <c r="CD435"/>
  <c r="CE435"/>
  <c r="CE436" s="1"/>
  <c r="CE438" s="1"/>
  <c r="CF435"/>
  <c r="CG435"/>
  <c r="CG436" s="1"/>
  <c r="CH435"/>
  <c r="CI435"/>
  <c r="CI436" s="1"/>
  <c r="CI438" s="1"/>
  <c r="CJ435"/>
  <c r="CK435"/>
  <c r="CK436" s="1"/>
  <c r="CL435"/>
  <c r="CM435"/>
  <c r="CM436" s="1"/>
  <c r="CM438" s="1"/>
  <c r="CN435"/>
  <c r="CO435"/>
  <c r="CO436" s="1"/>
  <c r="CP435"/>
  <c r="CQ435"/>
  <c r="CQ436" s="1"/>
  <c r="CQ438" s="1"/>
  <c r="CR435"/>
  <c r="CS435"/>
  <c r="CS436" s="1"/>
  <c r="CT435"/>
  <c r="CU435"/>
  <c r="CU436" s="1"/>
  <c r="CU438" s="1"/>
  <c r="CV435"/>
  <c r="BJ436"/>
  <c r="BJ438" s="1"/>
  <c r="BN436"/>
  <c r="BN438" s="1"/>
  <c r="BR436"/>
  <c r="BR438" s="1"/>
  <c r="CH436"/>
  <c r="CH438" s="1"/>
  <c r="BK437"/>
  <c r="BM437"/>
  <c r="BO437"/>
  <c r="BP437"/>
  <c r="BQ437"/>
  <c r="BR437"/>
  <c r="BS437"/>
  <c r="BU437"/>
  <c r="BW437"/>
  <c r="BY437"/>
  <c r="CA437"/>
  <c r="CH437"/>
  <c r="CN437"/>
  <c r="CR437"/>
  <c r="CV437"/>
  <c r="BM438"/>
  <c r="BQ438"/>
  <c r="BU438"/>
  <c r="BY438"/>
  <c r="CC438"/>
  <c r="CG438"/>
  <c r="CK438"/>
  <c r="CO438"/>
  <c r="CS438"/>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BJ442"/>
  <c r="BJ443" s="1"/>
  <c r="BJ445" s="1"/>
  <c r="BK442"/>
  <c r="BL442"/>
  <c r="BM442"/>
  <c r="BN442"/>
  <c r="BO442"/>
  <c r="BP442"/>
  <c r="BQ442"/>
  <c r="BR442"/>
  <c r="BR443" s="1"/>
  <c r="BR445" s="1"/>
  <c r="BS442"/>
  <c r="BT442"/>
  <c r="BU442"/>
  <c r="BV442"/>
  <c r="BW442"/>
  <c r="BX442"/>
  <c r="BY442"/>
  <c r="BZ442"/>
  <c r="BZ443" s="1"/>
  <c r="BZ445" s="1"/>
  <c r="CA442"/>
  <c r="CB442"/>
  <c r="CC442"/>
  <c r="CD442"/>
  <c r="CE442"/>
  <c r="CF442"/>
  <c r="CG442"/>
  <c r="CH442"/>
  <c r="CH443" s="1"/>
  <c r="CH445" s="1"/>
  <c r="CI442"/>
  <c r="CJ442"/>
  <c r="CK442"/>
  <c r="CL442"/>
  <c r="CM442"/>
  <c r="CN442"/>
  <c r="CO442"/>
  <c r="CP442"/>
  <c r="CP443" s="1"/>
  <c r="CP445" s="1"/>
  <c r="CQ442"/>
  <c r="CR442"/>
  <c r="CS442"/>
  <c r="CT442"/>
  <c r="CU442"/>
  <c r="CV442"/>
  <c r="BN443"/>
  <c r="BN445" s="1"/>
  <c r="BV443"/>
  <c r="BV445" s="1"/>
  <c r="CD443"/>
  <c r="CD445" s="1"/>
  <c r="CL443"/>
  <c r="CL445" s="1"/>
  <c r="CT443"/>
  <c r="CT445" s="1"/>
  <c r="BJ444"/>
  <c r="BL444"/>
  <c r="BN444"/>
  <c r="BP444"/>
  <c r="BR444"/>
  <c r="BT444"/>
  <c r="BV444"/>
  <c r="BX444"/>
  <c r="BZ444"/>
  <c r="CB444"/>
  <c r="CD444"/>
  <c r="CF444"/>
  <c r="CH444"/>
  <c r="CJ444"/>
  <c r="CL444"/>
  <c r="CN444"/>
  <c r="CP444"/>
  <c r="CR444"/>
  <c r="CT444"/>
  <c r="CV444"/>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BJ447"/>
  <c r="BK447"/>
  <c r="BL447"/>
  <c r="BM447"/>
  <c r="BN447"/>
  <c r="BO447"/>
  <c r="BP447"/>
  <c r="BQ447"/>
  <c r="BR447"/>
  <c r="BS447"/>
  <c r="BT447"/>
  <c r="BU447"/>
  <c r="BV447"/>
  <c r="BW447"/>
  <c r="BX447"/>
  <c r="BY447"/>
  <c r="BZ447"/>
  <c r="CA447"/>
  <c r="CB447"/>
  <c r="CC447"/>
  <c r="CD447"/>
  <c r="CE447"/>
  <c r="CF447"/>
  <c r="CG447"/>
  <c r="CH447"/>
  <c r="CH451" s="1"/>
  <c r="CI447"/>
  <c r="CJ447"/>
  <c r="CJ451" s="1"/>
  <c r="CK447"/>
  <c r="CL447"/>
  <c r="CL451" s="1"/>
  <c r="CM447"/>
  <c r="CN447"/>
  <c r="CN451" s="1"/>
  <c r="CO447"/>
  <c r="CP447"/>
  <c r="CP451" s="1"/>
  <c r="CQ447"/>
  <c r="CR447"/>
  <c r="CR451" s="1"/>
  <c r="CS447"/>
  <c r="CT447"/>
  <c r="CT451" s="1"/>
  <c r="CU447"/>
  <c r="CV447"/>
  <c r="CV451" s="1"/>
  <c r="BJ448"/>
  <c r="BK448"/>
  <c r="BK455" s="1"/>
  <c r="BL448"/>
  <c r="BM448"/>
  <c r="BM455" s="1"/>
  <c r="BN448"/>
  <c r="BO448"/>
  <c r="BO455" s="1"/>
  <c r="BP448"/>
  <c r="BQ448"/>
  <c r="BQ455" s="1"/>
  <c r="BR448"/>
  <c r="BS448"/>
  <c r="BS455" s="1"/>
  <c r="BT448"/>
  <c r="BU448"/>
  <c r="BU450" s="1"/>
  <c r="BU452" s="1"/>
  <c r="BV448"/>
  <c r="BW448"/>
  <c r="BW455" s="1"/>
  <c r="BX448"/>
  <c r="BY448"/>
  <c r="BY450" s="1"/>
  <c r="BY452" s="1"/>
  <c r="BZ448"/>
  <c r="CA448"/>
  <c r="CA455" s="1"/>
  <c r="CB448"/>
  <c r="CC448"/>
  <c r="CC450" s="1"/>
  <c r="CC452" s="1"/>
  <c r="CD448"/>
  <c r="CE448"/>
  <c r="CE455" s="1"/>
  <c r="CF448"/>
  <c r="CG448"/>
  <c r="CG450" s="1"/>
  <c r="CG452" s="1"/>
  <c r="CH448"/>
  <c r="CI448"/>
  <c r="CI455" s="1"/>
  <c r="CJ448"/>
  <c r="CK448"/>
  <c r="CK450" s="1"/>
  <c r="CK452" s="1"/>
  <c r="CL448"/>
  <c r="CM448"/>
  <c r="CM455" s="1"/>
  <c r="CN448"/>
  <c r="CO448"/>
  <c r="CO450" s="1"/>
  <c r="CO452" s="1"/>
  <c r="CP448"/>
  <c r="CQ448"/>
  <c r="CQ455" s="1"/>
  <c r="CR448"/>
  <c r="CS448"/>
  <c r="CS450" s="1"/>
  <c r="CS452" s="1"/>
  <c r="CT448"/>
  <c r="CU448"/>
  <c r="CU455" s="1"/>
  <c r="CV448"/>
  <c r="BJ449"/>
  <c r="BJ450" s="1"/>
  <c r="BJ452" s="1"/>
  <c r="BK449"/>
  <c r="BL449"/>
  <c r="BL450" s="1"/>
  <c r="BL452" s="1"/>
  <c r="BM449"/>
  <c r="BN449"/>
  <c r="BN450" s="1"/>
  <c r="BN452" s="1"/>
  <c r="BO449"/>
  <c r="BP449"/>
  <c r="BP450" s="1"/>
  <c r="BP452" s="1"/>
  <c r="BQ449"/>
  <c r="BR449"/>
  <c r="BR450" s="1"/>
  <c r="BR452" s="1"/>
  <c r="BS449"/>
  <c r="BT449"/>
  <c r="BT450" s="1"/>
  <c r="BT452" s="1"/>
  <c r="BU449"/>
  <c r="BV449"/>
  <c r="BV450" s="1"/>
  <c r="BV452" s="1"/>
  <c r="BW449"/>
  <c r="BX449"/>
  <c r="BX450" s="1"/>
  <c r="BX452" s="1"/>
  <c r="BY449"/>
  <c r="BZ449"/>
  <c r="BZ450" s="1"/>
  <c r="BZ452" s="1"/>
  <c r="CA449"/>
  <c r="CB449"/>
  <c r="CB450" s="1"/>
  <c r="CB452" s="1"/>
  <c r="CC449"/>
  <c r="CD449"/>
  <c r="CD450" s="1"/>
  <c r="CD452" s="1"/>
  <c r="CE449"/>
  <c r="CF449"/>
  <c r="CF450" s="1"/>
  <c r="CF452" s="1"/>
  <c r="CG449"/>
  <c r="CH449"/>
  <c r="CH450" s="1"/>
  <c r="CH452" s="1"/>
  <c r="CI449"/>
  <c r="CJ449"/>
  <c r="CJ450" s="1"/>
  <c r="CJ452" s="1"/>
  <c r="CK449"/>
  <c r="CL449"/>
  <c r="CL450" s="1"/>
  <c r="CL452" s="1"/>
  <c r="CM449"/>
  <c r="CN449"/>
  <c r="CN450" s="1"/>
  <c r="CN452" s="1"/>
  <c r="CO449"/>
  <c r="CP449"/>
  <c r="CP450" s="1"/>
  <c r="CP452" s="1"/>
  <c r="CQ449"/>
  <c r="CR449"/>
  <c r="CR450" s="1"/>
  <c r="CR452" s="1"/>
  <c r="CS449"/>
  <c r="CT449"/>
  <c r="CT450" s="1"/>
  <c r="CT452" s="1"/>
  <c r="CU449"/>
  <c r="CV449"/>
  <c r="CV450" s="1"/>
  <c r="CV452" s="1"/>
  <c r="BK450"/>
  <c r="BK452" s="1"/>
  <c r="BM450"/>
  <c r="BM452" s="1"/>
  <c r="BO450"/>
  <c r="BO452" s="1"/>
  <c r="BQ450"/>
  <c r="BQ452" s="1"/>
  <c r="BS450"/>
  <c r="BS452" s="1"/>
  <c r="BW450"/>
  <c r="BW452" s="1"/>
  <c r="CA450"/>
  <c r="CA452" s="1"/>
  <c r="CE450"/>
  <c r="CE452" s="1"/>
  <c r="CM450"/>
  <c r="CM452" s="1"/>
  <c r="CU450"/>
  <c r="CU452" s="1"/>
  <c r="BJ451"/>
  <c r="BK451"/>
  <c r="BL451"/>
  <c r="BM451"/>
  <c r="BN451"/>
  <c r="BO451"/>
  <c r="BP451"/>
  <c r="BQ451"/>
  <c r="BR451"/>
  <c r="BS451"/>
  <c r="BT451"/>
  <c r="BU451"/>
  <c r="BV451"/>
  <c r="BW451"/>
  <c r="BX451"/>
  <c r="BY451"/>
  <c r="BZ451"/>
  <c r="CA451"/>
  <c r="CB451"/>
  <c r="CC451"/>
  <c r="CD451"/>
  <c r="CE451"/>
  <c r="CF451"/>
  <c r="CG451"/>
  <c r="CK451"/>
  <c r="CO451"/>
  <c r="CS451"/>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BJ454"/>
  <c r="BK454"/>
  <c r="BL454"/>
  <c r="BM454"/>
  <c r="BM458" s="1"/>
  <c r="BN454"/>
  <c r="BO454"/>
  <c r="BP454"/>
  <c r="BQ454"/>
  <c r="BQ458" s="1"/>
  <c r="BR454"/>
  <c r="BS454"/>
  <c r="BT454"/>
  <c r="BU454"/>
  <c r="BV454"/>
  <c r="BW454"/>
  <c r="BX454"/>
  <c r="BY454"/>
  <c r="BZ454"/>
  <c r="CA454"/>
  <c r="CB454"/>
  <c r="CC454"/>
  <c r="CD454"/>
  <c r="CE454"/>
  <c r="CF454"/>
  <c r="CG454"/>
  <c r="CH454"/>
  <c r="CI454"/>
  <c r="CK454"/>
  <c r="CM454"/>
  <c r="CO454"/>
  <c r="CQ454"/>
  <c r="CS454"/>
  <c r="CU454"/>
  <c r="BJ455"/>
  <c r="BL455"/>
  <c r="BN455"/>
  <c r="BP455"/>
  <c r="BR455"/>
  <c r="BT455"/>
  <c r="BV455"/>
  <c r="BX455"/>
  <c r="BZ455"/>
  <c r="CB455"/>
  <c r="CD455"/>
  <c r="CF455"/>
  <c r="CH455"/>
  <c r="CJ455"/>
  <c r="CL455"/>
  <c r="CN455"/>
  <c r="CP455"/>
  <c r="CR455"/>
  <c r="CT455"/>
  <c r="CV455"/>
  <c r="BK456"/>
  <c r="BM456"/>
  <c r="BO456"/>
  <c r="BQ456"/>
  <c r="BS456"/>
  <c r="BU456"/>
  <c r="BW456"/>
  <c r="BY456"/>
  <c r="CA456"/>
  <c r="CC456"/>
  <c r="CE456"/>
  <c r="CG456"/>
  <c r="CI456"/>
  <c r="CK456"/>
  <c r="CM456"/>
  <c r="CO456"/>
  <c r="CQ456"/>
  <c r="CS456"/>
  <c r="CU456"/>
  <c r="CJ436" l="1"/>
  <c r="CJ438" s="1"/>
  <c r="CJ437"/>
  <c r="CF436"/>
  <c r="CF438" s="1"/>
  <c r="CF437"/>
  <c r="CB436"/>
  <c r="CB438" s="1"/>
  <c r="CB437"/>
  <c r="BX436"/>
  <c r="BX438" s="1"/>
  <c r="BX437"/>
  <c r="BV436"/>
  <c r="BV438" s="1"/>
  <c r="BV437"/>
  <c r="CU458"/>
  <c r="CQ458"/>
  <c r="CM458"/>
  <c r="CI458"/>
  <c r="CE458"/>
  <c r="CA458"/>
  <c r="BW458"/>
  <c r="BS458"/>
  <c r="BO458"/>
  <c r="BK458"/>
  <c r="CU451"/>
  <c r="CQ451"/>
  <c r="CM451"/>
  <c r="CI451"/>
  <c r="CQ450"/>
  <c r="CQ452" s="1"/>
  <c r="CI450"/>
  <c r="CI452" s="1"/>
  <c r="CU443"/>
  <c r="CU445" s="1"/>
  <c r="CS443"/>
  <c r="CS445" s="1"/>
  <c r="CQ443"/>
  <c r="CQ445" s="1"/>
  <c r="CO443"/>
  <c r="CO445" s="1"/>
  <c r="CM443"/>
  <c r="CM445" s="1"/>
  <c r="CK443"/>
  <c r="CK445" s="1"/>
  <c r="CI443"/>
  <c r="CI445" s="1"/>
  <c r="CG443"/>
  <c r="CG445" s="1"/>
  <c r="CE443"/>
  <c r="CE445" s="1"/>
  <c r="CC443"/>
  <c r="CC445" s="1"/>
  <c r="CA443"/>
  <c r="CA445" s="1"/>
  <c r="BY443"/>
  <c r="BY445" s="1"/>
  <c r="BW443"/>
  <c r="BW445" s="1"/>
  <c r="BU443"/>
  <c r="BU445" s="1"/>
  <c r="BS443"/>
  <c r="BS445" s="1"/>
  <c r="BQ443"/>
  <c r="BQ445" s="1"/>
  <c r="BO443"/>
  <c r="BO445" s="1"/>
  <c r="BM443"/>
  <c r="BM445" s="1"/>
  <c r="BK443"/>
  <c r="BK445" s="1"/>
  <c r="CR443"/>
  <c r="CR445" s="1"/>
  <c r="CN443"/>
  <c r="CN445" s="1"/>
  <c r="CJ443"/>
  <c r="CJ445" s="1"/>
  <c r="CF443"/>
  <c r="CF445" s="1"/>
  <c r="CB443"/>
  <c r="CB445" s="1"/>
  <c r="BX443"/>
  <c r="BX445" s="1"/>
  <c r="BT443"/>
  <c r="BT445" s="1"/>
  <c r="BP443"/>
  <c r="BP445" s="1"/>
  <c r="BL443"/>
  <c r="BL445" s="1"/>
  <c r="CU444"/>
  <c r="CS444"/>
  <c r="CQ444"/>
  <c r="CO444"/>
  <c r="CM444"/>
  <c r="CK444"/>
  <c r="CI444"/>
  <c r="CG444"/>
  <c r="CE444"/>
  <c r="CC444"/>
  <c r="CA444"/>
  <c r="BY444"/>
  <c r="BW444"/>
  <c r="BU444"/>
  <c r="BS444"/>
  <c r="BQ444"/>
  <c r="BO444"/>
  <c r="BM444"/>
  <c r="BK444"/>
  <c r="CV443"/>
  <c r="CV445" s="1"/>
  <c r="CP437"/>
  <c r="CL437"/>
  <c r="CD437"/>
  <c r="BZ436"/>
  <c r="BZ438" s="1"/>
  <c r="BT437"/>
  <c r="CV429"/>
  <c r="CV431" s="1"/>
  <c r="CR429"/>
  <c r="CR431" s="1"/>
  <c r="CP429"/>
  <c r="CP431" s="1"/>
  <c r="CN429"/>
  <c r="CN431" s="1"/>
  <c r="CL429"/>
  <c r="CL431" s="1"/>
  <c r="CJ429"/>
  <c r="CJ431" s="1"/>
  <c r="CH429"/>
  <c r="CH431" s="1"/>
  <c r="CF429"/>
  <c r="CF431" s="1"/>
  <c r="CD429"/>
  <c r="CD431" s="1"/>
  <c r="CB429"/>
  <c r="CB431" s="1"/>
  <c r="BZ429"/>
  <c r="BZ431" s="1"/>
  <c r="BX429"/>
  <c r="BX431" s="1"/>
  <c r="BV429"/>
  <c r="BV431" s="1"/>
  <c r="BT429"/>
  <c r="BT431" s="1"/>
  <c r="BR429"/>
  <c r="BR431" s="1"/>
  <c r="BP429"/>
  <c r="BP431" s="1"/>
  <c r="BN429"/>
  <c r="BN431" s="1"/>
  <c r="BL429"/>
  <c r="BL431" s="1"/>
  <c r="BJ429"/>
  <c r="BJ431" s="1"/>
  <c r="CU430"/>
  <c r="CS430"/>
  <c r="CQ430"/>
  <c r="CO430"/>
  <c r="CM430"/>
  <c r="CK430"/>
  <c r="CI430"/>
  <c r="CG430"/>
  <c r="CE430"/>
  <c r="CC430"/>
  <c r="CA430"/>
  <c r="BY430"/>
  <c r="BW430"/>
  <c r="CS422"/>
  <c r="CS424" s="1"/>
  <c r="CQ422"/>
  <c r="CQ424" s="1"/>
  <c r="CO422"/>
  <c r="CO424" s="1"/>
  <c r="CM422"/>
  <c r="CM424" s="1"/>
  <c r="CK422"/>
  <c r="CK424" s="1"/>
  <c r="CI422"/>
  <c r="CI424" s="1"/>
  <c r="CG422"/>
  <c r="CG424" s="1"/>
  <c r="CE422"/>
  <c r="CE424" s="1"/>
  <c r="CC422"/>
  <c r="CC424" s="1"/>
  <c r="CA422"/>
  <c r="CA424" s="1"/>
  <c r="BY422"/>
  <c r="BY424" s="1"/>
  <c r="BW422"/>
  <c r="BW424" s="1"/>
  <c r="BU422"/>
  <c r="BU424" s="1"/>
  <c r="BS422"/>
  <c r="BS424" s="1"/>
  <c r="BQ422"/>
  <c r="BQ424" s="1"/>
  <c r="BO422"/>
  <c r="BO424" s="1"/>
  <c r="BM422"/>
  <c r="BM424" s="1"/>
  <c r="BK422"/>
  <c r="BK424" s="1"/>
  <c r="CV423"/>
  <c r="CT423"/>
  <c r="CR423"/>
  <c r="CP423"/>
  <c r="CN423"/>
  <c r="CL423"/>
  <c r="CJ423"/>
  <c r="CH423"/>
  <c r="CF423"/>
  <c r="CD423"/>
  <c r="CR408"/>
  <c r="CR410" s="1"/>
  <c r="CN408"/>
  <c r="CN410" s="1"/>
  <c r="CJ408"/>
  <c r="CJ410" s="1"/>
  <c r="CF408"/>
  <c r="CF410" s="1"/>
  <c r="CB408"/>
  <c r="CB410" s="1"/>
  <c r="BX408"/>
  <c r="BX410" s="1"/>
  <c r="BT408"/>
  <c r="BT410" s="1"/>
  <c r="BP408"/>
  <c r="BP410" s="1"/>
  <c r="BL408"/>
  <c r="BL410" s="1"/>
  <c r="CT402"/>
  <c r="CU395"/>
  <c r="CS395"/>
  <c r="CQ395"/>
  <c r="CV388"/>
  <c r="CK458"/>
  <c r="BU458"/>
  <c r="BS457"/>
  <c r="BS459" s="1"/>
  <c r="BO457"/>
  <c r="BO459" s="1"/>
  <c r="BK457"/>
  <c r="BK459" s="1"/>
  <c r="CF458"/>
  <c r="BX458"/>
  <c r="CU457"/>
  <c r="CU459" s="1"/>
  <c r="CQ457"/>
  <c r="CQ459" s="1"/>
  <c r="CM457"/>
  <c r="CM459" s="1"/>
  <c r="CI457"/>
  <c r="CI459" s="1"/>
  <c r="CE457"/>
  <c r="CE459" s="1"/>
  <c r="CA457"/>
  <c r="CA459" s="1"/>
  <c r="BW457"/>
  <c r="BW459" s="1"/>
  <c r="BT456"/>
  <c r="BT457" s="1"/>
  <c r="BT459" s="1"/>
  <c r="BR456"/>
  <c r="BR457" s="1"/>
  <c r="BR459" s="1"/>
  <c r="BP456"/>
  <c r="BP457" s="1"/>
  <c r="BP459" s="1"/>
  <c r="BN456"/>
  <c r="BN457" s="1"/>
  <c r="BN459" s="1"/>
  <c r="BL456"/>
  <c r="BL457" s="1"/>
  <c r="BL459" s="1"/>
  <c r="BJ456"/>
  <c r="BJ457" s="1"/>
  <c r="BJ459" s="1"/>
  <c r="CS455"/>
  <c r="CS458" s="1"/>
  <c r="CO455"/>
  <c r="CO458" s="1"/>
  <c r="CK455"/>
  <c r="CG455"/>
  <c r="CG458" s="1"/>
  <c r="CC455"/>
  <c r="CC458" s="1"/>
  <c r="BY455"/>
  <c r="BY458" s="1"/>
  <c r="BU455"/>
  <c r="CV454"/>
  <c r="CV458" s="1"/>
  <c r="CT454"/>
  <c r="CR454"/>
  <c r="CR458" s="1"/>
  <c r="CP454"/>
  <c r="CN454"/>
  <c r="CN458" s="1"/>
  <c r="CL454"/>
  <c r="CJ454"/>
  <c r="CJ458" s="1"/>
  <c r="BL436"/>
  <c r="BL438" s="1"/>
  <c r="CS457"/>
  <c r="CS459" s="1"/>
  <c r="CK457"/>
  <c r="CK459" s="1"/>
  <c r="CC457"/>
  <c r="CC459" s="1"/>
  <c r="BU457"/>
  <c r="BU459" s="1"/>
  <c r="BQ457"/>
  <c r="BQ459" s="1"/>
  <c r="BM457"/>
  <c r="BM459" s="1"/>
  <c r="CT458"/>
  <c r="CP458"/>
  <c r="CL458"/>
  <c r="CH458"/>
  <c r="CD458"/>
  <c r="CB458"/>
  <c r="BZ458"/>
  <c r="BV458"/>
  <c r="BT458"/>
  <c r="BR458"/>
  <c r="BP458"/>
  <c r="BN458"/>
  <c r="BL458"/>
  <c r="BJ458"/>
  <c r="CV436"/>
  <c r="CV438" s="1"/>
  <c r="CT436"/>
  <c r="CT438" s="1"/>
  <c r="CU429"/>
  <c r="CU431" s="1"/>
  <c r="CS429"/>
  <c r="CS431" s="1"/>
  <c r="CV422"/>
  <c r="CV424" s="1"/>
  <c r="CT422"/>
  <c r="CT424" s="1"/>
  <c r="CU415"/>
  <c r="CU417" s="1"/>
  <c r="CS415"/>
  <c r="CS417" s="1"/>
  <c r="CQ415"/>
  <c r="CQ417" s="1"/>
  <c r="CV408"/>
  <c r="CV410" s="1"/>
  <c r="CT408"/>
  <c r="CT410" s="1"/>
  <c r="CQ401"/>
  <c r="CQ403" s="1"/>
  <c r="CM401"/>
  <c r="CM403" s="1"/>
  <c r="CI401"/>
  <c r="CI403" s="1"/>
  <c r="CE401"/>
  <c r="CE403" s="1"/>
  <c r="CA401"/>
  <c r="CA403" s="1"/>
  <c r="BW401"/>
  <c r="BW403" s="1"/>
  <c r="BS401"/>
  <c r="BS403" s="1"/>
  <c r="BO401"/>
  <c r="BO403" s="1"/>
  <c r="BK401"/>
  <c r="BK403" s="1"/>
  <c r="CU401"/>
  <c r="CU403" s="1"/>
  <c r="CS401"/>
  <c r="CS403" s="1"/>
  <c r="CV394"/>
  <c r="CV396" s="1"/>
  <c r="CU387"/>
  <c r="CU389" s="1"/>
  <c r="CV456"/>
  <c r="CV457" s="1"/>
  <c r="CV459" s="1"/>
  <c r="CT456"/>
  <c r="CT457" s="1"/>
  <c r="CT459" s="1"/>
  <c r="CR456"/>
  <c r="CR457" s="1"/>
  <c r="CR459" s="1"/>
  <c r="CP456"/>
  <c r="CP457" s="1"/>
  <c r="CP459" s="1"/>
  <c r="CN456"/>
  <c r="CN457" s="1"/>
  <c r="CN459" s="1"/>
  <c r="CL456"/>
  <c r="CL457" s="1"/>
  <c r="CL459" s="1"/>
  <c r="CJ456"/>
  <c r="CJ457" s="1"/>
  <c r="CJ459" s="1"/>
  <c r="CH456"/>
  <c r="CH457" s="1"/>
  <c r="CH459" s="1"/>
  <c r="CF456"/>
  <c r="CF457" s="1"/>
  <c r="CF459" s="1"/>
  <c r="CD456"/>
  <c r="CD457" s="1"/>
  <c r="CD459" s="1"/>
  <c r="CB456"/>
  <c r="CB457" s="1"/>
  <c r="CB459" s="1"/>
  <c r="BZ456"/>
  <c r="BZ457" s="1"/>
  <c r="BZ459" s="1"/>
  <c r="BX456"/>
  <c r="BX457" s="1"/>
  <c r="BX459" s="1"/>
  <c r="BV456"/>
  <c r="BV457" s="1"/>
  <c r="BV459" s="1"/>
  <c r="BY457" l="1"/>
  <c r="BY459" s="1"/>
  <c r="CO457"/>
  <c r="CO459" s="1"/>
  <c r="CG457"/>
  <c r="CG459" s="1"/>
  <c r="BI449"/>
  <c r="BI448"/>
  <c r="BI447"/>
  <c r="BI446"/>
  <c r="BI442"/>
  <c r="BI441"/>
  <c r="BI440"/>
  <c r="BI439"/>
  <c r="BI435"/>
  <c r="BI434"/>
  <c r="BI433"/>
  <c r="BI432"/>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Y326"/>
  <c r="O326"/>
  <c r="P326"/>
  <c r="Q326"/>
  <c r="R326"/>
  <c r="S326"/>
  <c r="T326"/>
  <c r="U326"/>
  <c r="V326"/>
  <c r="W326"/>
  <c r="O327"/>
  <c r="P327"/>
  <c r="Q327"/>
  <c r="R327"/>
  <c r="S327"/>
  <c r="T327"/>
  <c r="U327"/>
  <c r="V327"/>
  <c r="W327"/>
  <c r="O328"/>
  <c r="P328"/>
  <c r="Q328"/>
  <c r="R328"/>
  <c r="S328"/>
  <c r="T328"/>
  <c r="U328"/>
  <c r="V328"/>
  <c r="W328"/>
  <c r="O329"/>
  <c r="P329"/>
  <c r="Q329"/>
  <c r="R329"/>
  <c r="S329"/>
  <c r="T329"/>
  <c r="U329"/>
  <c r="V329"/>
  <c r="W329"/>
  <c r="O330"/>
  <c r="P330"/>
  <c r="Q330"/>
  <c r="R330"/>
  <c r="S330"/>
  <c r="T330"/>
  <c r="U330"/>
  <c r="V330"/>
  <c r="W330"/>
  <c r="N330"/>
  <c r="N329"/>
  <c r="N328"/>
  <c r="CW11"/>
  <c r="CY11"/>
  <c r="DA11"/>
  <c r="DC11"/>
  <c r="DE11"/>
  <c r="CW12"/>
  <c r="CY12"/>
  <c r="DA12"/>
  <c r="DC12"/>
  <c r="CW13"/>
  <c r="CY13"/>
  <c r="DA13"/>
  <c r="DC13"/>
  <c r="CW14"/>
  <c r="CY14"/>
  <c r="DA14"/>
  <c r="DC14"/>
  <c r="CW15"/>
  <c r="CY15"/>
  <c r="DA15"/>
  <c r="DC15"/>
  <c r="CW16"/>
  <c r="CY16"/>
  <c r="DA16"/>
  <c r="DC16"/>
  <c r="CW17"/>
  <c r="CY17"/>
  <c r="DA17"/>
  <c r="DC17"/>
  <c r="CW18"/>
  <c r="CY18"/>
  <c r="DA18"/>
  <c r="DC18"/>
  <c r="CW19"/>
  <c r="CY19"/>
  <c r="DA19"/>
  <c r="DC19"/>
  <c r="CW22"/>
  <c r="CY22"/>
  <c r="DA22"/>
  <c r="DC22"/>
  <c r="CW23"/>
  <c r="CY23"/>
  <c r="DA23"/>
  <c r="DC23"/>
  <c r="CW24"/>
  <c r="CY24"/>
  <c r="DA24"/>
  <c r="DC24"/>
  <c r="CW25"/>
  <c r="CY25"/>
  <c r="DA25"/>
  <c r="DC25"/>
  <c r="CW26"/>
  <c r="CY26"/>
  <c r="DA26"/>
  <c r="DC26"/>
  <c r="CW27"/>
  <c r="CY27"/>
  <c r="DA27"/>
  <c r="DC27"/>
  <c r="CW28"/>
  <c r="CY28"/>
  <c r="DA28"/>
  <c r="DC28"/>
  <c r="CW29"/>
  <c r="CY29"/>
  <c r="DA29"/>
  <c r="DC29"/>
  <c r="CW30"/>
  <c r="CY30"/>
  <c r="DA30"/>
  <c r="DC30"/>
  <c r="CW32"/>
  <c r="CY32"/>
  <c r="DA32"/>
  <c r="DC32"/>
  <c r="CW33"/>
  <c r="CY33"/>
  <c r="DA33"/>
  <c r="DC33"/>
  <c r="CW34"/>
  <c r="CY34"/>
  <c r="DA34"/>
  <c r="DC34"/>
  <c r="CW35"/>
  <c r="CY35"/>
  <c r="DA35"/>
  <c r="DC35"/>
  <c r="CW36"/>
  <c r="CY36"/>
  <c r="DA36"/>
  <c r="DC36"/>
  <c r="CW37"/>
  <c r="CY37"/>
  <c r="DA37"/>
  <c r="DC37"/>
  <c r="CW38"/>
  <c r="CY38"/>
  <c r="DA38"/>
  <c r="DC38"/>
  <c r="CW39"/>
  <c r="CY39"/>
  <c r="DE39" s="1"/>
  <c r="DA39"/>
  <c r="DC39"/>
  <c r="CW41"/>
  <c r="CY41"/>
  <c r="DA41"/>
  <c r="DC41"/>
  <c r="CW42"/>
  <c r="CY42"/>
  <c r="DA42"/>
  <c r="DC42"/>
  <c r="CW43"/>
  <c r="CY43"/>
  <c r="DA43"/>
  <c r="DC43"/>
  <c r="CW44"/>
  <c r="CY44"/>
  <c r="DA44"/>
  <c r="DC44"/>
  <c r="CW45"/>
  <c r="CY45"/>
  <c r="DA45"/>
  <c r="DC45"/>
  <c r="CW47"/>
  <c r="CY47"/>
  <c r="DA47"/>
  <c r="DC47"/>
  <c r="CW48"/>
  <c r="CY48"/>
  <c r="DA48"/>
  <c r="DC48"/>
  <c r="CW49"/>
  <c r="CY49"/>
  <c r="DA49"/>
  <c r="DC49"/>
  <c r="CW50"/>
  <c r="CY50"/>
  <c r="DA50"/>
  <c r="DC50"/>
  <c r="CW51"/>
  <c r="CY51"/>
  <c r="DA51"/>
  <c r="DC51"/>
  <c r="CW52"/>
  <c r="CY52"/>
  <c r="DA52"/>
  <c r="DC52"/>
  <c r="CW53"/>
  <c r="CY53"/>
  <c r="DA53"/>
  <c r="DC53"/>
  <c r="CW54"/>
  <c r="CY54"/>
  <c r="DA54"/>
  <c r="DC54"/>
  <c r="CW56"/>
  <c r="CY56"/>
  <c r="DA56"/>
  <c r="DC56"/>
  <c r="CW57"/>
  <c r="CY57"/>
  <c r="DA57"/>
  <c r="DC57"/>
  <c r="CW58"/>
  <c r="CY58"/>
  <c r="DA58"/>
  <c r="DC58"/>
  <c r="CW59"/>
  <c r="CY59"/>
  <c r="DE59" s="1"/>
  <c r="DA59"/>
  <c r="DC59"/>
  <c r="CW60"/>
  <c r="CY60"/>
  <c r="DA60"/>
  <c r="DC60"/>
  <c r="CW61"/>
  <c r="CY61"/>
  <c r="DA61"/>
  <c r="DC61"/>
  <c r="CW62"/>
  <c r="CY62"/>
  <c r="DA62"/>
  <c r="DC62"/>
  <c r="CW64"/>
  <c r="CY64"/>
  <c r="DA64"/>
  <c r="DC64"/>
  <c r="CW65"/>
  <c r="CY65"/>
  <c r="DA65"/>
  <c r="DC65"/>
  <c r="CW66"/>
  <c r="CY66"/>
  <c r="DA66"/>
  <c r="DC66"/>
  <c r="CW67"/>
  <c r="CY67"/>
  <c r="DE67" s="1"/>
  <c r="DA67"/>
  <c r="DC67"/>
  <c r="CW68"/>
  <c r="CY68"/>
  <c r="DA68"/>
  <c r="DC68"/>
  <c r="CW69"/>
  <c r="CY69"/>
  <c r="DA69"/>
  <c r="DC69"/>
  <c r="CW70"/>
  <c r="CY70"/>
  <c r="DA70"/>
  <c r="DC70"/>
  <c r="CW71"/>
  <c r="CY71"/>
  <c r="DA71"/>
  <c r="DC71"/>
  <c r="CW74"/>
  <c r="CY74"/>
  <c r="DA74"/>
  <c r="DC74"/>
  <c r="CW75"/>
  <c r="CY75"/>
  <c r="DA75"/>
  <c r="DC75"/>
  <c r="CW76"/>
  <c r="CY76"/>
  <c r="DA76"/>
  <c r="DC76"/>
  <c r="CW77"/>
  <c r="CY77"/>
  <c r="DA77"/>
  <c r="DC77"/>
  <c r="CW78"/>
  <c r="CY78"/>
  <c r="DA78"/>
  <c r="DC78"/>
  <c r="CW79"/>
  <c r="CY79"/>
  <c r="DE79" s="1"/>
  <c r="DA79"/>
  <c r="DC79"/>
  <c r="CW80"/>
  <c r="CY80"/>
  <c r="DA80"/>
  <c r="DC80"/>
  <c r="CW81"/>
  <c r="CY81"/>
  <c r="DA81"/>
  <c r="DC81"/>
  <c r="CW82"/>
  <c r="CY82"/>
  <c r="DA82"/>
  <c r="DC82"/>
  <c r="CW84"/>
  <c r="CY84"/>
  <c r="DA84"/>
  <c r="DC84"/>
  <c r="CW85"/>
  <c r="CY85"/>
  <c r="DA85"/>
  <c r="DC85"/>
  <c r="CW86"/>
  <c r="CY86"/>
  <c r="DA86"/>
  <c r="DC86"/>
  <c r="CW87"/>
  <c r="CY87"/>
  <c r="DA87"/>
  <c r="DC87"/>
  <c r="CW88"/>
  <c r="CY88"/>
  <c r="DA88"/>
  <c r="DC88"/>
  <c r="CW89"/>
  <c r="CY89"/>
  <c r="DA89"/>
  <c r="DC89"/>
  <c r="CW90"/>
  <c r="CY90"/>
  <c r="DA90"/>
  <c r="DC90"/>
  <c r="CW92"/>
  <c r="CY92"/>
  <c r="DA92"/>
  <c r="DC92"/>
  <c r="CW93"/>
  <c r="CY93"/>
  <c r="DA93"/>
  <c r="DC93"/>
  <c r="CW94"/>
  <c r="CY94"/>
  <c r="DA94"/>
  <c r="DC94"/>
  <c r="CW95"/>
  <c r="CY95"/>
  <c r="DA95"/>
  <c r="DC95"/>
  <c r="CW96"/>
  <c r="CY96"/>
  <c r="DA96"/>
  <c r="DC96"/>
  <c r="CW97"/>
  <c r="CY97"/>
  <c r="DA97"/>
  <c r="DC97"/>
  <c r="CW98"/>
  <c r="CY98"/>
  <c r="DA98"/>
  <c r="DC98"/>
  <c r="CW99"/>
  <c r="CY99"/>
  <c r="DA99"/>
  <c r="DC99"/>
  <c r="CW100"/>
  <c r="CY100"/>
  <c r="DA100"/>
  <c r="DC100"/>
  <c r="CW101"/>
  <c r="CY101"/>
  <c r="DA101"/>
  <c r="DC101"/>
  <c r="CW102"/>
  <c r="CY102"/>
  <c r="DA102"/>
  <c r="DC102"/>
  <c r="CW103"/>
  <c r="CY103"/>
  <c r="DA103"/>
  <c r="DC103"/>
  <c r="CW104"/>
  <c r="CY104"/>
  <c r="DA104"/>
  <c r="DC104"/>
  <c r="CW105"/>
  <c r="CY105"/>
  <c r="DA105"/>
  <c r="DC105"/>
  <c r="CW107"/>
  <c r="CY107"/>
  <c r="DA107"/>
  <c r="DC107"/>
  <c r="CW108"/>
  <c r="CY108"/>
  <c r="DA108"/>
  <c r="DC108"/>
  <c r="CW109"/>
  <c r="CY109"/>
  <c r="DA109"/>
  <c r="DC109"/>
  <c r="CW110"/>
  <c r="CY110"/>
  <c r="DA110"/>
  <c r="DC110"/>
  <c r="CW111"/>
  <c r="CY111"/>
  <c r="DA111"/>
  <c r="DC111"/>
  <c r="CW112"/>
  <c r="CY112"/>
  <c r="DA112"/>
  <c r="DC112"/>
  <c r="CW113"/>
  <c r="CY113"/>
  <c r="DA113"/>
  <c r="DC113"/>
  <c r="CW114"/>
  <c r="CY114"/>
  <c r="DA114"/>
  <c r="DC114"/>
  <c r="CW118"/>
  <c r="CY118"/>
  <c r="DA118"/>
  <c r="DC118"/>
  <c r="CW119"/>
  <c r="CY119"/>
  <c r="DA119"/>
  <c r="DC119"/>
  <c r="CW122"/>
  <c r="CY122"/>
  <c r="DA122"/>
  <c r="DC122"/>
  <c r="CW123"/>
  <c r="CY123"/>
  <c r="DA123"/>
  <c r="DC123"/>
  <c r="CW124"/>
  <c r="CY124"/>
  <c r="DA124"/>
  <c r="DC124"/>
  <c r="CW125"/>
  <c r="CY125"/>
  <c r="DA125"/>
  <c r="DC125"/>
  <c r="CW127"/>
  <c r="CY127"/>
  <c r="DA127"/>
  <c r="DC127"/>
  <c r="CW129"/>
  <c r="CY129"/>
  <c r="DA129"/>
  <c r="DC129"/>
  <c r="CW130"/>
  <c r="CY130"/>
  <c r="DA130"/>
  <c r="DC130"/>
  <c r="CW131"/>
  <c r="CY131"/>
  <c r="DA131"/>
  <c r="DC131"/>
  <c r="CW132"/>
  <c r="CY132"/>
  <c r="DA132"/>
  <c r="DC132"/>
  <c r="CW133"/>
  <c r="CY133"/>
  <c r="DA133"/>
  <c r="DC133"/>
  <c r="CW134"/>
  <c r="CY134"/>
  <c r="DA134"/>
  <c r="DC134"/>
  <c r="CW137"/>
  <c r="CY137"/>
  <c r="DA137"/>
  <c r="DC137"/>
  <c r="CW138"/>
  <c r="CY138"/>
  <c r="DA138"/>
  <c r="DC138"/>
  <c r="CW139"/>
  <c r="CY139"/>
  <c r="DA139"/>
  <c r="DC139"/>
  <c r="CW140"/>
  <c r="CY140"/>
  <c r="DA140"/>
  <c r="DC140"/>
  <c r="CW142"/>
  <c r="CY142"/>
  <c r="DA142"/>
  <c r="DC142"/>
  <c r="CW144"/>
  <c r="CY144"/>
  <c r="DA144"/>
  <c r="DC144"/>
  <c r="CW145"/>
  <c r="CY145"/>
  <c r="DA145"/>
  <c r="DC145"/>
  <c r="CW146"/>
  <c r="CY146"/>
  <c r="DA146"/>
  <c r="DC146"/>
  <c r="CW147"/>
  <c r="CY147"/>
  <c r="DA147"/>
  <c r="DC147"/>
  <c r="CW149"/>
  <c r="CY149"/>
  <c r="DA149"/>
  <c r="DC149"/>
  <c r="CW150"/>
  <c r="CY150"/>
  <c r="DA150"/>
  <c r="DC150"/>
  <c r="CW152"/>
  <c r="CY152"/>
  <c r="DA152"/>
  <c r="DC152"/>
  <c r="CW154"/>
  <c r="CY154"/>
  <c r="DA154"/>
  <c r="DC154"/>
  <c r="CW155"/>
  <c r="CY155"/>
  <c r="DA155"/>
  <c r="DC155"/>
  <c r="CW158"/>
  <c r="CY158"/>
  <c r="DA158"/>
  <c r="DC158"/>
  <c r="CW159"/>
  <c r="CY159"/>
  <c r="DA159"/>
  <c r="DC159"/>
  <c r="CW160"/>
  <c r="CY160"/>
  <c r="DA160"/>
  <c r="DC160"/>
  <c r="CW161"/>
  <c r="CY161"/>
  <c r="DA161"/>
  <c r="DC161"/>
  <c r="CW162"/>
  <c r="CY162"/>
  <c r="DA162"/>
  <c r="DC162"/>
  <c r="CW163"/>
  <c r="CY163"/>
  <c r="DE163" s="1"/>
  <c r="DA163"/>
  <c r="DC163"/>
  <c r="CW164"/>
  <c r="CY164"/>
  <c r="DA164"/>
  <c r="DC164"/>
  <c r="CW166"/>
  <c r="CY166"/>
  <c r="DA166"/>
  <c r="DC166"/>
  <c r="CW168"/>
  <c r="CY168"/>
  <c r="DA168"/>
  <c r="DC168"/>
  <c r="CW169"/>
  <c r="CY169"/>
  <c r="DA169"/>
  <c r="DC169"/>
  <c r="CW171"/>
  <c r="CY171"/>
  <c r="DA171"/>
  <c r="DC171"/>
  <c r="CW172"/>
  <c r="CY172"/>
  <c r="DA172"/>
  <c r="DC172"/>
  <c r="CW173"/>
  <c r="CY173"/>
  <c r="DA173"/>
  <c r="DC173"/>
  <c r="CW174"/>
  <c r="CY174"/>
  <c r="DA174"/>
  <c r="DC174"/>
  <c r="CW176"/>
  <c r="CY176"/>
  <c r="DA176"/>
  <c r="DC176"/>
  <c r="CW177"/>
  <c r="CY177"/>
  <c r="DA177"/>
  <c r="DC177"/>
  <c r="CW178"/>
  <c r="CY178"/>
  <c r="DA178"/>
  <c r="DC178"/>
  <c r="CW180"/>
  <c r="CY180"/>
  <c r="DA180"/>
  <c r="DC180"/>
  <c r="CW181"/>
  <c r="CY181"/>
  <c r="DA181"/>
  <c r="DC181"/>
  <c r="CW182"/>
  <c r="CY182"/>
  <c r="DA182"/>
  <c r="DC182"/>
  <c r="CW183"/>
  <c r="CY183"/>
  <c r="DA183"/>
  <c r="DC183"/>
  <c r="CW184"/>
  <c r="CY184"/>
  <c r="DA184"/>
  <c r="DC184"/>
  <c r="CW185"/>
  <c r="CY185"/>
  <c r="DA185"/>
  <c r="DC185"/>
  <c r="CW188"/>
  <c r="CY188"/>
  <c r="DA188"/>
  <c r="DC188"/>
  <c r="CW189"/>
  <c r="CY189"/>
  <c r="DA189"/>
  <c r="DC189"/>
  <c r="CW190"/>
  <c r="CY190"/>
  <c r="DA190"/>
  <c r="DC190"/>
  <c r="CW191"/>
  <c r="CY191"/>
  <c r="DA191"/>
  <c r="DC191"/>
  <c r="CW192"/>
  <c r="CY192"/>
  <c r="DA192"/>
  <c r="DC192"/>
  <c r="CW194"/>
  <c r="CY194"/>
  <c r="DA194"/>
  <c r="DC194"/>
  <c r="CW196"/>
  <c r="CY196"/>
  <c r="DA196"/>
  <c r="DC196"/>
  <c r="CW197"/>
  <c r="CY197"/>
  <c r="DA197"/>
  <c r="DC197"/>
  <c r="CW198"/>
  <c r="CY198"/>
  <c r="DA198"/>
  <c r="DC198"/>
  <c r="CW201"/>
  <c r="CY201"/>
  <c r="DA201"/>
  <c r="DC201"/>
  <c r="CW202"/>
  <c r="CY202"/>
  <c r="DA202"/>
  <c r="DC202"/>
  <c r="CW203"/>
  <c r="CY203"/>
  <c r="DA203"/>
  <c r="DC203"/>
  <c r="CW204"/>
  <c r="CY204"/>
  <c r="DA204"/>
  <c r="DC204"/>
  <c r="CW205"/>
  <c r="CY205"/>
  <c r="DA205"/>
  <c r="DC205"/>
  <c r="CW206"/>
  <c r="CY206"/>
  <c r="DA206"/>
  <c r="DC206"/>
  <c r="CW207"/>
  <c r="CY207"/>
  <c r="DA207"/>
  <c r="DC207"/>
  <c r="CW208"/>
  <c r="CY208"/>
  <c r="DA208"/>
  <c r="DC208"/>
  <c r="CW209"/>
  <c r="CY209"/>
  <c r="DE209" s="1"/>
  <c r="DA209"/>
  <c r="DC209"/>
  <c r="CW210"/>
  <c r="CY210"/>
  <c r="DA210"/>
  <c r="DC210"/>
  <c r="CW211"/>
  <c r="CY211"/>
  <c r="DA211"/>
  <c r="DC211"/>
  <c r="CW212"/>
  <c r="CY212"/>
  <c r="DA212"/>
  <c r="DC212"/>
  <c r="CW213"/>
  <c r="CY213"/>
  <c r="DA213"/>
  <c r="DC213"/>
  <c r="CW214"/>
  <c r="CY214"/>
  <c r="DA214"/>
  <c r="DC214"/>
  <c r="CW215"/>
  <c r="CY215"/>
  <c r="DA215"/>
  <c r="DC215"/>
  <c r="CW216"/>
  <c r="CY216"/>
  <c r="DA216"/>
  <c r="DC216"/>
  <c r="CW217"/>
  <c r="CY217"/>
  <c r="DA217"/>
  <c r="DC217"/>
  <c r="CW219"/>
  <c r="CY219"/>
  <c r="DA219"/>
  <c r="DC219"/>
  <c r="CW220"/>
  <c r="CY220"/>
  <c r="DA220"/>
  <c r="DC220"/>
  <c r="CW221"/>
  <c r="CY221"/>
  <c r="DA221"/>
  <c r="DC221"/>
  <c r="CW222"/>
  <c r="CY222"/>
  <c r="DA222"/>
  <c r="DC222"/>
  <c r="CW223"/>
  <c r="CY223"/>
  <c r="DA223"/>
  <c r="DC223"/>
  <c r="CW224"/>
  <c r="CY224"/>
  <c r="DA224"/>
  <c r="DC224"/>
  <c r="CW225"/>
  <c r="CY225"/>
  <c r="DA225"/>
  <c r="DC225"/>
  <c r="CW226"/>
  <c r="CY226"/>
  <c r="DE226" s="1"/>
  <c r="DA226"/>
  <c r="DC226"/>
  <c r="CW227"/>
  <c r="CY227"/>
  <c r="DA227"/>
  <c r="DC227"/>
  <c r="CW228"/>
  <c r="CY228"/>
  <c r="DA228"/>
  <c r="DC228"/>
  <c r="CW229"/>
  <c r="CY229"/>
  <c r="DA229"/>
  <c r="DC229"/>
  <c r="CW230"/>
  <c r="CY230"/>
  <c r="DA230"/>
  <c r="DC230"/>
  <c r="CW231"/>
  <c r="CY231"/>
  <c r="DA231"/>
  <c r="DC231"/>
  <c r="CW232"/>
  <c r="CY232"/>
  <c r="DA232"/>
  <c r="DC232"/>
  <c r="CW233"/>
  <c r="CY233"/>
  <c r="DA233"/>
  <c r="DC233"/>
  <c r="CW235"/>
  <c r="CY235"/>
  <c r="DA235"/>
  <c r="DC235"/>
  <c r="CW236"/>
  <c r="CY236"/>
  <c r="DA236"/>
  <c r="DC236"/>
  <c r="CW237"/>
  <c r="CY237"/>
  <c r="DA237"/>
  <c r="DC237"/>
  <c r="CW238"/>
  <c r="CY238"/>
  <c r="DA238"/>
  <c r="DC238"/>
  <c r="CW239"/>
  <c r="CY239"/>
  <c r="DA239"/>
  <c r="DC239"/>
  <c r="CW240"/>
  <c r="CY240"/>
  <c r="DA240"/>
  <c r="DC240"/>
  <c r="CW241"/>
  <c r="CY241"/>
  <c r="DA241"/>
  <c r="DC241"/>
  <c r="CW242"/>
  <c r="CY242"/>
  <c r="DA242"/>
  <c r="DC242"/>
  <c r="CW243"/>
  <c r="CY243"/>
  <c r="DE243" s="1"/>
  <c r="DA243"/>
  <c r="DC243"/>
  <c r="CW244"/>
  <c r="CY244"/>
  <c r="DA244"/>
  <c r="DC244"/>
  <c r="CW245"/>
  <c r="CY245"/>
  <c r="DA245"/>
  <c r="DC245"/>
  <c r="CW246"/>
  <c r="CY246"/>
  <c r="DA246"/>
  <c r="DC246"/>
  <c r="CW247"/>
  <c r="CY247"/>
  <c r="DA247"/>
  <c r="DC247"/>
  <c r="CW248"/>
  <c r="CY248"/>
  <c r="DA248"/>
  <c r="DC248"/>
  <c r="CW249"/>
  <c r="CY249"/>
  <c r="DA249"/>
  <c r="DC249"/>
  <c r="CW250"/>
  <c r="CY250"/>
  <c r="DA250"/>
  <c r="DC250"/>
  <c r="CW251"/>
  <c r="CY251"/>
  <c r="DA251"/>
  <c r="DC251"/>
  <c r="CW252"/>
  <c r="CY252"/>
  <c r="DA252"/>
  <c r="DC252"/>
  <c r="CW256"/>
  <c r="CY256"/>
  <c r="DA256"/>
  <c r="DC256"/>
  <c r="CW257"/>
  <c r="CY257"/>
  <c r="DA257"/>
  <c r="DC257"/>
  <c r="CW258"/>
  <c r="CY258"/>
  <c r="DA258"/>
  <c r="DC258"/>
  <c r="CW259"/>
  <c r="CY259"/>
  <c r="DA259"/>
  <c r="DC259"/>
  <c r="CW260"/>
  <c r="CY260"/>
  <c r="DA260"/>
  <c r="DC260"/>
  <c r="CW261"/>
  <c r="CY261"/>
  <c r="DA261"/>
  <c r="DC261"/>
  <c r="CW262"/>
  <c r="CY262"/>
  <c r="DA262"/>
  <c r="DC262"/>
  <c r="CW263"/>
  <c r="CY263"/>
  <c r="DA263"/>
  <c r="DC263"/>
  <c r="CW264"/>
  <c r="CY264"/>
  <c r="DA264"/>
  <c r="DC264"/>
  <c r="CW266"/>
  <c r="CY266"/>
  <c r="DA266"/>
  <c r="DC266"/>
  <c r="CW267"/>
  <c r="CY267"/>
  <c r="DA267"/>
  <c r="DC267"/>
  <c r="CW268"/>
  <c r="CY268"/>
  <c r="DA268"/>
  <c r="DC268"/>
  <c r="CW269"/>
  <c r="CY269"/>
  <c r="DA269"/>
  <c r="DC269"/>
  <c r="CW270"/>
  <c r="CY270"/>
  <c r="DA270"/>
  <c r="DC270"/>
  <c r="CW271"/>
  <c r="CY271"/>
  <c r="DA271"/>
  <c r="DC271"/>
  <c r="CW273"/>
  <c r="CY273"/>
  <c r="DA273"/>
  <c r="DC273"/>
  <c r="CW274"/>
  <c r="CY274"/>
  <c r="DA274"/>
  <c r="DC274"/>
  <c r="CW275"/>
  <c r="CY275"/>
  <c r="DA275"/>
  <c r="DC275"/>
  <c r="CW276"/>
  <c r="CY276"/>
  <c r="DA276"/>
  <c r="DC276"/>
  <c r="CW277"/>
  <c r="CY277"/>
  <c r="DA277"/>
  <c r="DC277"/>
  <c r="CW278"/>
  <c r="CY278"/>
  <c r="DA278"/>
  <c r="DC278"/>
  <c r="CW279"/>
  <c r="CY279"/>
  <c r="DA279"/>
  <c r="DC279"/>
  <c r="CW280"/>
  <c r="CY280"/>
  <c r="DE280" s="1"/>
  <c r="DA280"/>
  <c r="DC280"/>
  <c r="CW281"/>
  <c r="CY281"/>
  <c r="DA281"/>
  <c r="DC281"/>
  <c r="CW282"/>
  <c r="CY282"/>
  <c r="DA282"/>
  <c r="DC282"/>
  <c r="CW285"/>
  <c r="CY285"/>
  <c r="DA285"/>
  <c r="DC285"/>
  <c r="CW286"/>
  <c r="CY286"/>
  <c r="DA286"/>
  <c r="DC286"/>
  <c r="CW287"/>
  <c r="CY287"/>
  <c r="DA287"/>
  <c r="DC287"/>
  <c r="CW288"/>
  <c r="CY288"/>
  <c r="DA288"/>
  <c r="DC288"/>
  <c r="CW289"/>
  <c r="CY289"/>
  <c r="DA289"/>
  <c r="DC289"/>
  <c r="CW290"/>
  <c r="CY290"/>
  <c r="DA290"/>
  <c r="DC290"/>
  <c r="CW291"/>
  <c r="CY291"/>
  <c r="DA291"/>
  <c r="DC291"/>
  <c r="CW292"/>
  <c r="CY292"/>
  <c r="DA292"/>
  <c r="DC292"/>
  <c r="CW294"/>
  <c r="CY294"/>
  <c r="DA294"/>
  <c r="DC294"/>
  <c r="CW295"/>
  <c r="CY295"/>
  <c r="DA295"/>
  <c r="DC295"/>
  <c r="CW296"/>
  <c r="CY296"/>
  <c r="DA296"/>
  <c r="DC296"/>
  <c r="CW299"/>
  <c r="CY299"/>
  <c r="DA299"/>
  <c r="DC299"/>
  <c r="CW300"/>
  <c r="CY300"/>
  <c r="DA300"/>
  <c r="DC300"/>
  <c r="CW301"/>
  <c r="CY301"/>
  <c r="DE301" s="1"/>
  <c r="DA301"/>
  <c r="DC301"/>
  <c r="CW302"/>
  <c r="CY302"/>
  <c r="DA302"/>
  <c r="DC302"/>
  <c r="CW304"/>
  <c r="CY304"/>
  <c r="DA304"/>
  <c r="DC304"/>
  <c r="CW305"/>
  <c r="CY305"/>
  <c r="DA305"/>
  <c r="DC305"/>
  <c r="CW306"/>
  <c r="CY306"/>
  <c r="DA306"/>
  <c r="DC306"/>
  <c r="CW307"/>
  <c r="CY307"/>
  <c r="DA307"/>
  <c r="DC307"/>
  <c r="CW308"/>
  <c r="CY308"/>
  <c r="DA308"/>
  <c r="DC308"/>
  <c r="CW309"/>
  <c r="CY309"/>
  <c r="DA309"/>
  <c r="DC309"/>
  <c r="CW310"/>
  <c r="CY310"/>
  <c r="DA310"/>
  <c r="DC310"/>
  <c r="CW311"/>
  <c r="CY311"/>
  <c r="DA311"/>
  <c r="DC311"/>
  <c r="CW312"/>
  <c r="CY312"/>
  <c r="DA312"/>
  <c r="DC312"/>
  <c r="CW313"/>
  <c r="CY313"/>
  <c r="DA313"/>
  <c r="DC313"/>
  <c r="CW314"/>
  <c r="CY314"/>
  <c r="DA314"/>
  <c r="DC314"/>
  <c r="CW315"/>
  <c r="CY315"/>
  <c r="DA315"/>
  <c r="DC315"/>
  <c r="CW317"/>
  <c r="CY317"/>
  <c r="DA317"/>
  <c r="DC317"/>
  <c r="CW318"/>
  <c r="CY318"/>
  <c r="DA318"/>
  <c r="DC318"/>
  <c r="CW319"/>
  <c r="CY319"/>
  <c r="DE319" s="1"/>
  <c r="DA319"/>
  <c r="DC319"/>
  <c r="CW320"/>
  <c r="CY320"/>
  <c r="DA320"/>
  <c r="DC320"/>
  <c r="CW321"/>
  <c r="CY321"/>
  <c r="DA321"/>
  <c r="DC321"/>
  <c r="CW322"/>
  <c r="CY322"/>
  <c r="DA322"/>
  <c r="DC322"/>
  <c r="W304" i="44"/>
  <c r="V304"/>
  <c r="U304"/>
  <c r="T304"/>
  <c r="S304"/>
  <c r="R304"/>
  <c r="Q304"/>
  <c r="P304"/>
  <c r="O304"/>
  <c r="N304"/>
  <c r="M304"/>
  <c r="W303"/>
  <c r="V303"/>
  <c r="U303"/>
  <c r="T303"/>
  <c r="S303"/>
  <c r="R303"/>
  <c r="Q303"/>
  <c r="P303"/>
  <c r="O303"/>
  <c r="N303"/>
  <c r="M303"/>
  <c r="W302"/>
  <c r="V302"/>
  <c r="U302"/>
  <c r="T302"/>
  <c r="S302"/>
  <c r="R302"/>
  <c r="Q302"/>
  <c r="P302"/>
  <c r="O302"/>
  <c r="N302"/>
  <c r="M302"/>
  <c r="W301"/>
  <c r="V301"/>
  <c r="U301"/>
  <c r="T301"/>
  <c r="S301"/>
  <c r="R301"/>
  <c r="Q301"/>
  <c r="P301"/>
  <c r="O301"/>
  <c r="N301"/>
  <c r="M301"/>
  <c r="W300"/>
  <c r="V300"/>
  <c r="U300"/>
  <c r="T300"/>
  <c r="S300"/>
  <c r="R300"/>
  <c r="Q300"/>
  <c r="P300"/>
  <c r="P299" s="1"/>
  <c r="O300"/>
  <c r="N300"/>
  <c r="M300"/>
  <c r="T299"/>
  <c r="X296"/>
  <c r="X295"/>
  <c r="X294"/>
  <c r="X293"/>
  <c r="X292"/>
  <c r="X291"/>
  <c r="X289"/>
  <c r="X288"/>
  <c r="X287"/>
  <c r="X286"/>
  <c r="X285"/>
  <c r="X284"/>
  <c r="X283"/>
  <c r="X282"/>
  <c r="X281"/>
  <c r="X280"/>
  <c r="X279"/>
  <c r="X278"/>
  <c r="X276"/>
  <c r="X275"/>
  <c r="X274"/>
  <c r="X273"/>
  <c r="X270"/>
  <c r="X269"/>
  <c r="X268"/>
  <c r="X266"/>
  <c r="X265"/>
  <c r="X264"/>
  <c r="X263"/>
  <c r="X262"/>
  <c r="X261"/>
  <c r="X260"/>
  <c r="X259"/>
  <c r="X256"/>
  <c r="X255"/>
  <c r="X254"/>
  <c r="X253"/>
  <c r="X252"/>
  <c r="X251"/>
  <c r="X250"/>
  <c r="X249"/>
  <c r="X248"/>
  <c r="X247"/>
  <c r="X245"/>
  <c r="X244"/>
  <c r="X242"/>
  <c r="X241"/>
  <c r="X240"/>
  <c r="X239"/>
  <c r="X238"/>
  <c r="X237"/>
  <c r="X236"/>
  <c r="X235"/>
  <c r="X234"/>
  <c r="X230"/>
  <c r="X229"/>
  <c r="X228"/>
  <c r="X227"/>
  <c r="X226"/>
  <c r="X225"/>
  <c r="X224"/>
  <c r="X223"/>
  <c r="X222"/>
  <c r="X220"/>
  <c r="X219"/>
  <c r="X218"/>
  <c r="X217"/>
  <c r="X216"/>
  <c r="X215"/>
  <c r="X214"/>
  <c r="X213"/>
  <c r="X212"/>
  <c r="X211"/>
  <c r="X210"/>
  <c r="X209"/>
  <c r="X208"/>
  <c r="X207"/>
  <c r="X205"/>
  <c r="X204"/>
  <c r="X203"/>
  <c r="X202"/>
  <c r="X201"/>
  <c r="X200"/>
  <c r="X199"/>
  <c r="X198"/>
  <c r="X195"/>
  <c r="X194"/>
  <c r="X193"/>
  <c r="X191"/>
  <c r="X189"/>
  <c r="X188"/>
  <c r="X187"/>
  <c r="X186"/>
  <c r="X185"/>
  <c r="X182"/>
  <c r="X181"/>
  <c r="X180"/>
  <c r="X179"/>
  <c r="X178"/>
  <c r="X177"/>
  <c r="X175"/>
  <c r="X174"/>
  <c r="X173"/>
  <c r="X171"/>
  <c r="X170"/>
  <c r="X169"/>
  <c r="X168"/>
  <c r="X166"/>
  <c r="X165"/>
  <c r="X163"/>
  <c r="X161"/>
  <c r="X160"/>
  <c r="X159"/>
  <c r="X158"/>
  <c r="X157"/>
  <c r="X156"/>
  <c r="X155"/>
  <c r="X152"/>
  <c r="X151"/>
  <c r="X149"/>
  <c r="X147"/>
  <c r="X146"/>
  <c r="X144"/>
  <c r="X143"/>
  <c r="X142"/>
  <c r="X141"/>
  <c r="X139"/>
  <c r="X137"/>
  <c r="X136"/>
  <c r="X135"/>
  <c r="X134"/>
  <c r="X131"/>
  <c r="X130"/>
  <c r="X129"/>
  <c r="X128"/>
  <c r="X126"/>
  <c r="X124"/>
  <c r="X123"/>
  <c r="X122"/>
  <c r="X121"/>
  <c r="X118"/>
  <c r="X117"/>
  <c r="X113"/>
  <c r="X112"/>
  <c r="X111"/>
  <c r="X110"/>
  <c r="X109"/>
  <c r="X108"/>
  <c r="X107"/>
  <c r="X106"/>
  <c r="X104"/>
  <c r="X103"/>
  <c r="X102"/>
  <c r="X101"/>
  <c r="X100"/>
  <c r="X99"/>
  <c r="X98"/>
  <c r="X97"/>
  <c r="X96"/>
  <c r="X95"/>
  <c r="X94"/>
  <c r="X93"/>
  <c r="X92"/>
  <c r="X91"/>
  <c r="X89"/>
  <c r="X88"/>
  <c r="X87"/>
  <c r="X86"/>
  <c r="X85"/>
  <c r="X84"/>
  <c r="X83"/>
  <c r="X81"/>
  <c r="X80"/>
  <c r="X79"/>
  <c r="X78"/>
  <c r="X77"/>
  <c r="X76"/>
  <c r="X75"/>
  <c r="X74"/>
  <c r="X71"/>
  <c r="X70"/>
  <c r="X69"/>
  <c r="X68"/>
  <c r="X67"/>
  <c r="X66"/>
  <c r="X65"/>
  <c r="X64"/>
  <c r="X62"/>
  <c r="X61"/>
  <c r="X60"/>
  <c r="X59"/>
  <c r="X58"/>
  <c r="X57"/>
  <c r="X56"/>
  <c r="X54"/>
  <c r="X53"/>
  <c r="X52"/>
  <c r="X51"/>
  <c r="X50"/>
  <c r="X49"/>
  <c r="X48"/>
  <c r="X47"/>
  <c r="X45"/>
  <c r="X44"/>
  <c r="X43"/>
  <c r="X42"/>
  <c r="X41"/>
  <c r="X39"/>
  <c r="X38"/>
  <c r="X37"/>
  <c r="X36"/>
  <c r="X35"/>
  <c r="X34"/>
  <c r="X33"/>
  <c r="X32"/>
  <c r="X30"/>
  <c r="X29"/>
  <c r="X28"/>
  <c r="X27"/>
  <c r="X26"/>
  <c r="X25"/>
  <c r="X24"/>
  <c r="X23"/>
  <c r="X22"/>
  <c r="X19"/>
  <c r="X18"/>
  <c r="X17"/>
  <c r="X16"/>
  <c r="X15"/>
  <c r="X14"/>
  <c r="X13"/>
  <c r="X12"/>
  <c r="X11"/>
  <c r="X10"/>
  <c r="X11" i="43"/>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8"/>
  <c r="X159"/>
  <c r="X160"/>
  <c r="X161"/>
  <c r="X162"/>
  <c r="X163"/>
  <c r="X164"/>
  <c r="X166"/>
  <c r="X168"/>
  <c r="X169"/>
  <c r="X171"/>
  <c r="X172"/>
  <c r="X173"/>
  <c r="X174"/>
  <c r="X176"/>
  <c r="X177"/>
  <c r="X178"/>
  <c r="X180"/>
  <c r="X181"/>
  <c r="X182"/>
  <c r="X183"/>
  <c r="X184"/>
  <c r="X185"/>
  <c r="X188"/>
  <c r="X189"/>
  <c r="X190"/>
  <c r="X191"/>
  <c r="X192"/>
  <c r="X194"/>
  <c r="X196"/>
  <c r="X197"/>
  <c r="X198"/>
  <c r="X201"/>
  <c r="X202"/>
  <c r="X203"/>
  <c r="X204"/>
  <c r="X205"/>
  <c r="X206"/>
  <c r="X207"/>
  <c r="X208"/>
  <c r="X209"/>
  <c r="X210"/>
  <c r="X211"/>
  <c r="X212"/>
  <c r="X213"/>
  <c r="X214"/>
  <c r="X215"/>
  <c r="X216"/>
  <c r="X217"/>
  <c r="X219"/>
  <c r="X220"/>
  <c r="X221"/>
  <c r="X222"/>
  <c r="X223"/>
  <c r="X224"/>
  <c r="X225"/>
  <c r="X226"/>
  <c r="X227"/>
  <c r="X228"/>
  <c r="X229"/>
  <c r="X230"/>
  <c r="X231"/>
  <c r="X232"/>
  <c r="X233"/>
  <c r="X235"/>
  <c r="X236"/>
  <c r="X237"/>
  <c r="X238"/>
  <c r="X239"/>
  <c r="X240"/>
  <c r="X241"/>
  <c r="X242"/>
  <c r="X243"/>
  <c r="X244"/>
  <c r="X245"/>
  <c r="X246"/>
  <c r="X247"/>
  <c r="X248"/>
  <c r="X249"/>
  <c r="X250"/>
  <c r="X251"/>
  <c r="X252"/>
  <c r="X256"/>
  <c r="X257"/>
  <c r="X258"/>
  <c r="X259"/>
  <c r="X260"/>
  <c r="X261"/>
  <c r="X262"/>
  <c r="X263"/>
  <c r="X264"/>
  <c r="X266"/>
  <c r="X267"/>
  <c r="X268"/>
  <c r="X269"/>
  <c r="X270"/>
  <c r="X271"/>
  <c r="X273"/>
  <c r="X274"/>
  <c r="X275"/>
  <c r="X276"/>
  <c r="X277"/>
  <c r="X278"/>
  <c r="X279"/>
  <c r="X280"/>
  <c r="X281"/>
  <c r="X282"/>
  <c r="X285"/>
  <c r="X286"/>
  <c r="X287"/>
  <c r="X288"/>
  <c r="X289"/>
  <c r="X290"/>
  <c r="X291"/>
  <c r="X292"/>
  <c r="X294"/>
  <c r="X295"/>
  <c r="X296"/>
  <c r="X299"/>
  <c r="X300"/>
  <c r="X301"/>
  <c r="X302"/>
  <c r="X304"/>
  <c r="X305"/>
  <c r="X306"/>
  <c r="X307"/>
  <c r="X308"/>
  <c r="X309"/>
  <c r="X310"/>
  <c r="X311"/>
  <c r="X312"/>
  <c r="X313"/>
  <c r="X314"/>
  <c r="X315"/>
  <c r="X317"/>
  <c r="X318"/>
  <c r="X319"/>
  <c r="X320"/>
  <c r="X321"/>
  <c r="X322"/>
  <c r="BI414"/>
  <c r="BI413"/>
  <c r="BI412"/>
  <c r="BI411"/>
  <c r="BI407"/>
  <c r="BI406"/>
  <c r="BI405"/>
  <c r="BI404"/>
  <c r="BI400"/>
  <c r="BI399"/>
  <c r="BI398"/>
  <c r="BI397"/>
  <c r="BI393"/>
  <c r="BI392"/>
  <c r="BI391"/>
  <c r="BI390"/>
  <c r="BI386"/>
  <c r="BI385"/>
  <c r="BI384"/>
  <c r="BI383"/>
  <c r="BI379"/>
  <c r="BI378"/>
  <c r="BI377"/>
  <c r="BI376"/>
  <c r="BI372"/>
  <c r="BI371"/>
  <c r="BI370"/>
  <c r="BI369"/>
  <c r="BI365"/>
  <c r="BI364"/>
  <c r="BI363"/>
  <c r="BI362"/>
  <c r="BI358"/>
  <c r="BI357"/>
  <c r="BI356"/>
  <c r="BI355"/>
  <c r="BI351"/>
  <c r="BI350"/>
  <c r="BI349"/>
  <c r="BI348"/>
  <c r="DD11" l="1"/>
  <c r="DF11" s="1"/>
  <c r="DE321"/>
  <c r="DD320"/>
  <c r="DF320" s="1"/>
  <c r="DE320"/>
  <c r="DB319"/>
  <c r="DE262"/>
  <c r="DE251"/>
  <c r="DE247"/>
  <c r="DE245"/>
  <c r="DD244"/>
  <c r="DF244" s="1"/>
  <c r="DE244"/>
  <c r="DB243"/>
  <c r="DE189"/>
  <c r="DE178"/>
  <c r="DE174"/>
  <c r="DE172"/>
  <c r="DD171"/>
  <c r="DF171" s="1"/>
  <c r="DE171"/>
  <c r="DD169"/>
  <c r="DF169" s="1"/>
  <c r="DE169"/>
  <c r="DD168"/>
  <c r="DF168" s="1"/>
  <c r="DE168"/>
  <c r="DD164"/>
  <c r="DF164" s="1"/>
  <c r="DE164"/>
  <c r="DB163"/>
  <c r="DB11"/>
  <c r="CX11"/>
  <c r="DE290"/>
  <c r="DE286"/>
  <c r="DE282"/>
  <c r="DD281"/>
  <c r="DF281" s="1"/>
  <c r="DE281"/>
  <c r="DB280"/>
  <c r="DE217"/>
  <c r="DE213"/>
  <c r="DE211"/>
  <c r="DD210"/>
  <c r="DF210" s="1"/>
  <c r="DE210"/>
  <c r="DB209"/>
  <c r="DE119"/>
  <c r="DE99"/>
  <c r="DE87"/>
  <c r="DE81"/>
  <c r="DD80"/>
  <c r="DF80" s="1"/>
  <c r="DE80"/>
  <c r="DB79"/>
  <c r="CZ11"/>
  <c r="DE310"/>
  <c r="DE306"/>
  <c r="DE304"/>
  <c r="DD302"/>
  <c r="DF302" s="1"/>
  <c r="DE302"/>
  <c r="DB301"/>
  <c r="DE271"/>
  <c r="DE267"/>
  <c r="DE264"/>
  <c r="DD263"/>
  <c r="DF263" s="1"/>
  <c r="DE263"/>
  <c r="DB262"/>
  <c r="DE235"/>
  <c r="DE230"/>
  <c r="DE228"/>
  <c r="DD227"/>
  <c r="DF227" s="1"/>
  <c r="DE227"/>
  <c r="DB226"/>
  <c r="DE201"/>
  <c r="DE194"/>
  <c r="DE191"/>
  <c r="DD190"/>
  <c r="DF190" s="1"/>
  <c r="DE190"/>
  <c r="DB189"/>
  <c r="DE139"/>
  <c r="DE127"/>
  <c r="DE123"/>
  <c r="DB119"/>
  <c r="DE71"/>
  <c r="DE69"/>
  <c r="DD68"/>
  <c r="DF68" s="1"/>
  <c r="DE68"/>
  <c r="DB67"/>
  <c r="DE19"/>
  <c r="DE15"/>
  <c r="DE13"/>
  <c r="CX12"/>
  <c r="DE12"/>
  <c r="W325"/>
  <c r="U325"/>
  <c r="S325"/>
  <c r="Q325"/>
  <c r="O325"/>
  <c r="BF325"/>
  <c r="BD325"/>
  <c r="BB325"/>
  <c r="AZ325"/>
  <c r="AX325"/>
  <c r="AV325"/>
  <c r="AT325"/>
  <c r="AR325"/>
  <c r="AP325"/>
  <c r="AN325"/>
  <c r="AL325"/>
  <c r="AJ325"/>
  <c r="AH325"/>
  <c r="AF325"/>
  <c r="AD325"/>
  <c r="DE47"/>
  <c r="DE43"/>
  <c r="DE41"/>
  <c r="DB39"/>
  <c r="V325"/>
  <c r="T325"/>
  <c r="R325"/>
  <c r="P325"/>
  <c r="AB325"/>
  <c r="Z325"/>
  <c r="BG325"/>
  <c r="BE325"/>
  <c r="BC325"/>
  <c r="BA325"/>
  <c r="AY325"/>
  <c r="AW325"/>
  <c r="AU325"/>
  <c r="AS325"/>
  <c r="AQ325"/>
  <c r="AO325"/>
  <c r="AM325"/>
  <c r="AK325"/>
  <c r="AI325"/>
  <c r="AG325"/>
  <c r="AE325"/>
  <c r="AC325"/>
  <c r="AA325"/>
  <c r="BH325"/>
  <c r="DE314"/>
  <c r="DE312"/>
  <c r="DD311"/>
  <c r="DF311" s="1"/>
  <c r="DE311"/>
  <c r="DB310"/>
  <c r="DE295"/>
  <c r="DE292"/>
  <c r="DD291"/>
  <c r="DF291" s="1"/>
  <c r="DE291"/>
  <c r="DB290"/>
  <c r="DE276"/>
  <c r="DE274"/>
  <c r="DD273"/>
  <c r="DF273" s="1"/>
  <c r="DE273"/>
  <c r="DB271"/>
  <c r="DE258"/>
  <c r="DE256"/>
  <c r="DD252"/>
  <c r="DF252" s="1"/>
  <c r="DE252"/>
  <c r="DB251"/>
  <c r="DE239"/>
  <c r="DE237"/>
  <c r="DD236"/>
  <c r="DF236" s="1"/>
  <c r="DE236"/>
  <c r="DB235"/>
  <c r="DE222"/>
  <c r="DE220"/>
  <c r="DD219"/>
  <c r="DF219" s="1"/>
  <c r="DE219"/>
  <c r="DB217"/>
  <c r="DE205"/>
  <c r="DE203"/>
  <c r="DD202"/>
  <c r="DF202" s="1"/>
  <c r="DE202"/>
  <c r="DB201"/>
  <c r="DE182"/>
  <c r="DE180"/>
  <c r="DB178"/>
  <c r="DE155"/>
  <c r="DE147"/>
  <c r="DE145"/>
  <c r="DD144"/>
  <c r="DF144" s="1"/>
  <c r="DE144"/>
  <c r="DD140"/>
  <c r="DF140" s="1"/>
  <c r="DE140"/>
  <c r="DB139"/>
  <c r="DE107"/>
  <c r="DE103"/>
  <c r="DE101"/>
  <c r="DD100"/>
  <c r="DF100" s="1"/>
  <c r="DE100"/>
  <c r="DB99"/>
  <c r="DE75"/>
  <c r="DD74"/>
  <c r="DF74" s="1"/>
  <c r="DE74"/>
  <c r="DB71"/>
  <c r="DE65"/>
  <c r="DD64"/>
  <c r="DF64" s="1"/>
  <c r="DE64"/>
  <c r="DE61"/>
  <c r="DD60"/>
  <c r="DF60" s="1"/>
  <c r="DE60"/>
  <c r="DB59"/>
  <c r="DE27"/>
  <c r="DE23"/>
  <c r="DB19"/>
  <c r="DE317"/>
  <c r="DD315"/>
  <c r="DF315" s="1"/>
  <c r="DE315"/>
  <c r="DB314"/>
  <c r="DE308"/>
  <c r="DD307"/>
  <c r="DF307" s="1"/>
  <c r="DE307"/>
  <c r="DB306"/>
  <c r="DE299"/>
  <c r="DD296"/>
  <c r="DF296" s="1"/>
  <c r="DE296"/>
  <c r="DB295"/>
  <c r="DE288"/>
  <c r="DD287"/>
  <c r="DF287" s="1"/>
  <c r="DE287"/>
  <c r="DB286"/>
  <c r="DE278"/>
  <c r="DD277"/>
  <c r="DF277" s="1"/>
  <c r="DE277"/>
  <c r="DB276"/>
  <c r="DE269"/>
  <c r="DD268"/>
  <c r="DF268" s="1"/>
  <c r="DE268"/>
  <c r="DB267"/>
  <c r="DE260"/>
  <c r="DD259"/>
  <c r="DF259" s="1"/>
  <c r="DE259"/>
  <c r="DB258"/>
  <c r="DE249"/>
  <c r="DD248"/>
  <c r="DF248" s="1"/>
  <c r="DE248"/>
  <c r="DB247"/>
  <c r="DE241"/>
  <c r="DD240"/>
  <c r="DF240" s="1"/>
  <c r="DE240"/>
  <c r="DB239"/>
  <c r="DE232"/>
  <c r="DD231"/>
  <c r="DF231" s="1"/>
  <c r="DE231"/>
  <c r="DB230"/>
  <c r="DE224"/>
  <c r="DD223"/>
  <c r="DF223" s="1"/>
  <c r="DE223"/>
  <c r="DB222"/>
  <c r="DE215"/>
  <c r="DD214"/>
  <c r="DF214" s="1"/>
  <c r="DE214"/>
  <c r="DB213"/>
  <c r="DE207"/>
  <c r="DD206"/>
  <c r="DF206" s="1"/>
  <c r="DE206"/>
  <c r="DB205"/>
  <c r="DE197"/>
  <c r="DD196"/>
  <c r="DF196" s="1"/>
  <c r="DE196"/>
  <c r="DB194"/>
  <c r="DE184"/>
  <c r="DD183"/>
  <c r="DF183" s="1"/>
  <c r="DE183"/>
  <c r="DB182"/>
  <c r="DD176"/>
  <c r="DF176" s="1"/>
  <c r="DE176"/>
  <c r="DB174"/>
  <c r="DE159"/>
  <c r="DB155"/>
  <c r="DE131"/>
  <c r="DE129"/>
  <c r="DB127"/>
  <c r="DE111"/>
  <c r="DE109"/>
  <c r="DD108"/>
  <c r="DF108" s="1"/>
  <c r="DE108"/>
  <c r="DB107"/>
  <c r="DE95"/>
  <c r="DE93"/>
  <c r="DD92"/>
  <c r="DF92" s="1"/>
  <c r="DE92"/>
  <c r="DE89"/>
  <c r="DD88"/>
  <c r="DF88" s="1"/>
  <c r="DE88"/>
  <c r="DB87"/>
  <c r="DE77"/>
  <c r="DD76"/>
  <c r="DF76" s="1"/>
  <c r="DE76"/>
  <c r="CX75"/>
  <c r="DD70"/>
  <c r="DF70" s="1"/>
  <c r="DE70"/>
  <c r="DB69"/>
  <c r="DD66"/>
  <c r="DF66" s="1"/>
  <c r="DE66"/>
  <c r="DB65"/>
  <c r="DE51"/>
  <c r="DE49"/>
  <c r="DD48"/>
  <c r="DF48" s="1"/>
  <c r="DE48"/>
  <c r="DB47"/>
  <c r="DE35"/>
  <c r="DE33"/>
  <c r="DD32"/>
  <c r="DF32" s="1"/>
  <c r="DE32"/>
  <c r="DE29"/>
  <c r="DD28"/>
  <c r="DF28" s="1"/>
  <c r="DE28"/>
  <c r="DB27"/>
  <c r="DE17"/>
  <c r="DD16"/>
  <c r="DF16" s="1"/>
  <c r="DE16"/>
  <c r="DB15"/>
  <c r="DD322"/>
  <c r="DF322" s="1"/>
  <c r="DE322"/>
  <c r="DB321"/>
  <c r="DD318"/>
  <c r="DF318" s="1"/>
  <c r="DE318"/>
  <c r="DB317"/>
  <c r="DD313"/>
  <c r="DF313" s="1"/>
  <c r="DE313"/>
  <c r="DB312"/>
  <c r="DD309"/>
  <c r="DF309" s="1"/>
  <c r="DE309"/>
  <c r="DB308"/>
  <c r="DD305"/>
  <c r="DF305" s="1"/>
  <c r="DE305"/>
  <c r="DB304"/>
  <c r="DD300"/>
  <c r="DF300" s="1"/>
  <c r="DE300"/>
  <c r="DB299"/>
  <c r="DD294"/>
  <c r="DF294" s="1"/>
  <c r="DE294"/>
  <c r="DB292"/>
  <c r="DD289"/>
  <c r="DF289" s="1"/>
  <c r="DE289"/>
  <c r="DB288"/>
  <c r="DD285"/>
  <c r="DF285" s="1"/>
  <c r="DE285"/>
  <c r="DB282"/>
  <c r="DD279"/>
  <c r="DF279" s="1"/>
  <c r="DE279"/>
  <c r="DB278"/>
  <c r="DD275"/>
  <c r="DF275" s="1"/>
  <c r="DE275"/>
  <c r="DB274"/>
  <c r="DD270"/>
  <c r="DF270" s="1"/>
  <c r="DE270"/>
  <c r="DB269"/>
  <c r="DD266"/>
  <c r="DF266" s="1"/>
  <c r="DE266"/>
  <c r="DB264"/>
  <c r="DD261"/>
  <c r="DF261" s="1"/>
  <c r="DE261"/>
  <c r="DB260"/>
  <c r="DD257"/>
  <c r="DF257" s="1"/>
  <c r="DE257"/>
  <c r="DB256"/>
  <c r="DD250"/>
  <c r="DF250" s="1"/>
  <c r="DE250"/>
  <c r="DB249"/>
  <c r="DD246"/>
  <c r="DF246" s="1"/>
  <c r="DE246"/>
  <c r="DB245"/>
  <c r="DD242"/>
  <c r="DF242" s="1"/>
  <c r="DE242"/>
  <c r="DB241"/>
  <c r="DD238"/>
  <c r="DF238" s="1"/>
  <c r="DE238"/>
  <c r="DB237"/>
  <c r="DD233"/>
  <c r="DF233" s="1"/>
  <c r="DE233"/>
  <c r="DB232"/>
  <c r="DD229"/>
  <c r="DF229" s="1"/>
  <c r="DE229"/>
  <c r="DB228"/>
  <c r="DD225"/>
  <c r="DF225" s="1"/>
  <c r="DE225"/>
  <c r="DB224"/>
  <c r="DD221"/>
  <c r="DF221" s="1"/>
  <c r="DE221"/>
  <c r="DB220"/>
  <c r="DD216"/>
  <c r="DF216" s="1"/>
  <c r="DE216"/>
  <c r="DB215"/>
  <c r="DD212"/>
  <c r="DF212" s="1"/>
  <c r="DE212"/>
  <c r="DB211"/>
  <c r="DD208"/>
  <c r="DF208" s="1"/>
  <c r="DE208"/>
  <c r="DB207"/>
  <c r="DD204"/>
  <c r="DF204" s="1"/>
  <c r="DE204"/>
  <c r="DB203"/>
  <c r="DD198"/>
  <c r="DF198" s="1"/>
  <c r="DE198"/>
  <c r="DB197"/>
  <c r="DD192"/>
  <c r="DF192" s="1"/>
  <c r="DE192"/>
  <c r="DB191"/>
  <c r="DD188"/>
  <c r="DF188" s="1"/>
  <c r="DE188"/>
  <c r="DD185"/>
  <c r="DF185" s="1"/>
  <c r="DE185"/>
  <c r="DB184"/>
  <c r="DD181"/>
  <c r="DF181" s="1"/>
  <c r="DE181"/>
  <c r="DB180"/>
  <c r="DD177"/>
  <c r="DF177" s="1"/>
  <c r="DE177"/>
  <c r="DD173"/>
  <c r="DF173" s="1"/>
  <c r="DE173"/>
  <c r="DB172"/>
  <c r="DE161"/>
  <c r="DD160"/>
  <c r="DF160" s="1"/>
  <c r="DE160"/>
  <c r="DB159"/>
  <c r="DD152"/>
  <c r="DF152" s="1"/>
  <c r="DE152"/>
  <c r="DE149"/>
  <c r="DB147"/>
  <c r="DE137"/>
  <c r="DE133"/>
  <c r="DD132"/>
  <c r="DF132" s="1"/>
  <c r="DE132"/>
  <c r="DB131"/>
  <c r="DE125"/>
  <c r="DD124"/>
  <c r="DF124" s="1"/>
  <c r="DE124"/>
  <c r="DB123"/>
  <c r="DE113"/>
  <c r="DD112"/>
  <c r="DF112" s="1"/>
  <c r="DE112"/>
  <c r="DB111"/>
  <c r="DE105"/>
  <c r="DD104"/>
  <c r="DF104" s="1"/>
  <c r="DE104"/>
  <c r="DB103"/>
  <c r="DE97"/>
  <c r="DD96"/>
  <c r="DF96" s="1"/>
  <c r="DE96"/>
  <c r="DB95"/>
  <c r="DE85"/>
  <c r="DD84"/>
  <c r="DF84" s="1"/>
  <c r="DE84"/>
  <c r="DD82"/>
  <c r="DF82" s="1"/>
  <c r="DE82"/>
  <c r="DB81"/>
  <c r="DD78"/>
  <c r="DF78" s="1"/>
  <c r="DE78"/>
  <c r="DB77"/>
  <c r="DB74"/>
  <c r="CX74"/>
  <c r="DD71"/>
  <c r="DF71" s="1"/>
  <c r="CZ71"/>
  <c r="DB70"/>
  <c r="CX70"/>
  <c r="DD69"/>
  <c r="DF69" s="1"/>
  <c r="CZ69"/>
  <c r="DB68"/>
  <c r="CX68"/>
  <c r="DD67"/>
  <c r="DF67" s="1"/>
  <c r="CZ67"/>
  <c r="DB66"/>
  <c r="CX66"/>
  <c r="DD65"/>
  <c r="DF65" s="1"/>
  <c r="CZ65"/>
  <c r="DB64"/>
  <c r="CX64"/>
  <c r="DE57"/>
  <c r="DD56"/>
  <c r="DF56" s="1"/>
  <c r="DE56"/>
  <c r="DE53"/>
  <c r="DD52"/>
  <c r="DF52" s="1"/>
  <c r="DE52"/>
  <c r="DB51"/>
  <c r="DE45"/>
  <c r="DD44"/>
  <c r="DF44" s="1"/>
  <c r="DE44"/>
  <c r="DB43"/>
  <c r="DE37"/>
  <c r="DD36"/>
  <c r="DF36" s="1"/>
  <c r="DE36"/>
  <c r="DB35"/>
  <c r="DE25"/>
  <c r="DD24"/>
  <c r="DF24" s="1"/>
  <c r="DE24"/>
  <c r="DB23"/>
  <c r="DD18"/>
  <c r="DF18" s="1"/>
  <c r="DE18"/>
  <c r="DB17"/>
  <c r="DD14"/>
  <c r="DF14" s="1"/>
  <c r="DE14"/>
  <c r="DB13"/>
  <c r="CZ74"/>
  <c r="CX71"/>
  <c r="CZ70"/>
  <c r="CX69"/>
  <c r="CZ68"/>
  <c r="CX67"/>
  <c r="CZ66"/>
  <c r="CX65"/>
  <c r="CZ64"/>
  <c r="DB322"/>
  <c r="CX322"/>
  <c r="DD321"/>
  <c r="DF321" s="1"/>
  <c r="CZ321"/>
  <c r="DB320"/>
  <c r="CX320"/>
  <c r="DD319"/>
  <c r="DF319" s="1"/>
  <c r="CZ319"/>
  <c r="DB318"/>
  <c r="CX318"/>
  <c r="DD317"/>
  <c r="DF317" s="1"/>
  <c r="CZ317"/>
  <c r="DB315"/>
  <c r="CX315"/>
  <c r="DD314"/>
  <c r="DF314" s="1"/>
  <c r="CZ314"/>
  <c r="DB313"/>
  <c r="CX313"/>
  <c r="DD312"/>
  <c r="DF312" s="1"/>
  <c r="CZ312"/>
  <c r="DB311"/>
  <c r="CX311"/>
  <c r="DD310"/>
  <c r="DF310" s="1"/>
  <c r="CZ310"/>
  <c r="DB309"/>
  <c r="CX309"/>
  <c r="DD308"/>
  <c r="DF308" s="1"/>
  <c r="CZ308"/>
  <c r="DB307"/>
  <c r="CX307"/>
  <c r="DD306"/>
  <c r="DF306" s="1"/>
  <c r="CZ306"/>
  <c r="DB305"/>
  <c r="CX305"/>
  <c r="DD304"/>
  <c r="DF304" s="1"/>
  <c r="CZ304"/>
  <c r="DB302"/>
  <c r="CX302"/>
  <c r="DD301"/>
  <c r="DF301" s="1"/>
  <c r="CZ301"/>
  <c r="DB300"/>
  <c r="CX300"/>
  <c r="DD299"/>
  <c r="DF299" s="1"/>
  <c r="CZ299"/>
  <c r="DB296"/>
  <c r="CX296"/>
  <c r="DD295"/>
  <c r="DF295" s="1"/>
  <c r="CZ295"/>
  <c r="DB294"/>
  <c r="CX294"/>
  <c r="DD292"/>
  <c r="DF292" s="1"/>
  <c r="CZ292"/>
  <c r="DB291"/>
  <c r="CX291"/>
  <c r="DD290"/>
  <c r="DF290" s="1"/>
  <c r="CZ290"/>
  <c r="DB289"/>
  <c r="CX289"/>
  <c r="DD288"/>
  <c r="DF288" s="1"/>
  <c r="CZ288"/>
  <c r="DB287"/>
  <c r="CX287"/>
  <c r="DD286"/>
  <c r="DF286" s="1"/>
  <c r="CZ286"/>
  <c r="DB285"/>
  <c r="CX285"/>
  <c r="DD282"/>
  <c r="DF282" s="1"/>
  <c r="CZ282"/>
  <c r="DB281"/>
  <c r="CX281"/>
  <c r="DD280"/>
  <c r="DF280" s="1"/>
  <c r="CZ280"/>
  <c r="DB279"/>
  <c r="CX279"/>
  <c r="DD278"/>
  <c r="DF278" s="1"/>
  <c r="CZ278"/>
  <c r="DB277"/>
  <c r="CX277"/>
  <c r="DD276"/>
  <c r="DF276" s="1"/>
  <c r="CZ276"/>
  <c r="DB275"/>
  <c r="CX275"/>
  <c r="DD274"/>
  <c r="DF274" s="1"/>
  <c r="CZ274"/>
  <c r="DB273"/>
  <c r="CX273"/>
  <c r="DD271"/>
  <c r="DF271" s="1"/>
  <c r="CZ271"/>
  <c r="DB270"/>
  <c r="CX270"/>
  <c r="DD269"/>
  <c r="DF269" s="1"/>
  <c r="CZ269"/>
  <c r="DB268"/>
  <c r="CX268"/>
  <c r="DD267"/>
  <c r="DF267" s="1"/>
  <c r="CZ267"/>
  <c r="DB266"/>
  <c r="CX266"/>
  <c r="DD264"/>
  <c r="DF264" s="1"/>
  <c r="CZ264"/>
  <c r="DB263"/>
  <c r="CX263"/>
  <c r="DD262"/>
  <c r="DF262" s="1"/>
  <c r="CZ262"/>
  <c r="DB261"/>
  <c r="CX261"/>
  <c r="DD260"/>
  <c r="DF260" s="1"/>
  <c r="CZ260"/>
  <c r="DB259"/>
  <c r="CX259"/>
  <c r="DD258"/>
  <c r="DF258" s="1"/>
  <c r="CZ258"/>
  <c r="DB257"/>
  <c r="CX257"/>
  <c r="DD256"/>
  <c r="DF256" s="1"/>
  <c r="CZ256"/>
  <c r="DB252"/>
  <c r="CX252"/>
  <c r="DD251"/>
  <c r="DF251" s="1"/>
  <c r="CZ251"/>
  <c r="DB250"/>
  <c r="CX250"/>
  <c r="DD249"/>
  <c r="DF249" s="1"/>
  <c r="CZ249"/>
  <c r="DB248"/>
  <c r="CX248"/>
  <c r="DD247"/>
  <c r="DF247" s="1"/>
  <c r="CZ247"/>
  <c r="DB246"/>
  <c r="CX246"/>
  <c r="DD245"/>
  <c r="DF245" s="1"/>
  <c r="CZ245"/>
  <c r="DB244"/>
  <c r="CX244"/>
  <c r="DD243"/>
  <c r="DF243" s="1"/>
  <c r="CZ243"/>
  <c r="DB242"/>
  <c r="CX242"/>
  <c r="DD241"/>
  <c r="DF241" s="1"/>
  <c r="CZ241"/>
  <c r="DB240"/>
  <c r="CX240"/>
  <c r="DD239"/>
  <c r="DF239" s="1"/>
  <c r="CZ239"/>
  <c r="DB238"/>
  <c r="CX238"/>
  <c r="DD237"/>
  <c r="DF237" s="1"/>
  <c r="CZ237"/>
  <c r="DB236"/>
  <c r="CX236"/>
  <c r="DD235"/>
  <c r="DF235" s="1"/>
  <c r="CZ235"/>
  <c r="DB233"/>
  <c r="CX233"/>
  <c r="DD232"/>
  <c r="DF232" s="1"/>
  <c r="CZ232"/>
  <c r="DB231"/>
  <c r="CX231"/>
  <c r="DD230"/>
  <c r="DF230" s="1"/>
  <c r="CZ230"/>
  <c r="DB229"/>
  <c r="CX229"/>
  <c r="DD228"/>
  <c r="DF228" s="1"/>
  <c r="CZ228"/>
  <c r="DB227"/>
  <c r="CX227"/>
  <c r="DD226"/>
  <c r="DF226" s="1"/>
  <c r="CZ226"/>
  <c r="DB225"/>
  <c r="CX225"/>
  <c r="DD224"/>
  <c r="DF224" s="1"/>
  <c r="CZ224"/>
  <c r="DB223"/>
  <c r="CX223"/>
  <c r="DD222"/>
  <c r="DF222" s="1"/>
  <c r="CZ222"/>
  <c r="DB221"/>
  <c r="CX221"/>
  <c r="DD220"/>
  <c r="DF220" s="1"/>
  <c r="CZ220"/>
  <c r="DB219"/>
  <c r="CX219"/>
  <c r="DD217"/>
  <c r="DF217" s="1"/>
  <c r="CZ217"/>
  <c r="DB216"/>
  <c r="CX216"/>
  <c r="DD215"/>
  <c r="DF215" s="1"/>
  <c r="CZ215"/>
  <c r="DB214"/>
  <c r="CX214"/>
  <c r="DD213"/>
  <c r="DF213" s="1"/>
  <c r="CZ213"/>
  <c r="DB212"/>
  <c r="CX212"/>
  <c r="DD211"/>
  <c r="DF211" s="1"/>
  <c r="CZ211"/>
  <c r="DB210"/>
  <c r="CX210"/>
  <c r="DD209"/>
  <c r="DF209" s="1"/>
  <c r="CZ209"/>
  <c r="DB208"/>
  <c r="CX208"/>
  <c r="DD207"/>
  <c r="DF207" s="1"/>
  <c r="CZ207"/>
  <c r="DB206"/>
  <c r="CX206"/>
  <c r="DD205"/>
  <c r="DF205" s="1"/>
  <c r="CZ205"/>
  <c r="DB204"/>
  <c r="CX204"/>
  <c r="DD203"/>
  <c r="DF203" s="1"/>
  <c r="CZ203"/>
  <c r="DB202"/>
  <c r="CX202"/>
  <c r="DD201"/>
  <c r="DF201" s="1"/>
  <c r="CZ201"/>
  <c r="DB198"/>
  <c r="CX198"/>
  <c r="DD197"/>
  <c r="DF197" s="1"/>
  <c r="CZ197"/>
  <c r="DB196"/>
  <c r="CX196"/>
  <c r="DD194"/>
  <c r="DF194" s="1"/>
  <c r="CZ194"/>
  <c r="DB192"/>
  <c r="CX192"/>
  <c r="DD191"/>
  <c r="DF191" s="1"/>
  <c r="CZ191"/>
  <c r="DB190"/>
  <c r="CX190"/>
  <c r="DD189"/>
  <c r="DF189" s="1"/>
  <c r="CZ189"/>
  <c r="DB188"/>
  <c r="CX188"/>
  <c r="DB185"/>
  <c r="CX185"/>
  <c r="DD184"/>
  <c r="DF184" s="1"/>
  <c r="CZ184"/>
  <c r="DB183"/>
  <c r="CX183"/>
  <c r="DD182"/>
  <c r="DF182" s="1"/>
  <c r="CZ182"/>
  <c r="DB181"/>
  <c r="CX181"/>
  <c r="DD180"/>
  <c r="DF180" s="1"/>
  <c r="CZ180"/>
  <c r="DD178"/>
  <c r="DF178" s="1"/>
  <c r="CZ178"/>
  <c r="DB177"/>
  <c r="CX177"/>
  <c r="CZ176"/>
  <c r="DD174"/>
  <c r="DF174" s="1"/>
  <c r="CZ174"/>
  <c r="DB173"/>
  <c r="CX173"/>
  <c r="DD172"/>
  <c r="DF172" s="1"/>
  <c r="CZ172"/>
  <c r="DB171"/>
  <c r="CX171"/>
  <c r="DB169"/>
  <c r="CX169"/>
  <c r="CZ322"/>
  <c r="CX321"/>
  <c r="CZ320"/>
  <c r="CX319"/>
  <c r="CZ318"/>
  <c r="CX317"/>
  <c r="CZ315"/>
  <c r="CX314"/>
  <c r="CZ313"/>
  <c r="CX312"/>
  <c r="CZ311"/>
  <c r="CX310"/>
  <c r="CZ309"/>
  <c r="CX308"/>
  <c r="CZ307"/>
  <c r="CX306"/>
  <c r="CZ305"/>
  <c r="CX304"/>
  <c r="CZ302"/>
  <c r="CX301"/>
  <c r="CZ300"/>
  <c r="CX299"/>
  <c r="CZ296"/>
  <c r="CX295"/>
  <c r="CZ294"/>
  <c r="CX292"/>
  <c r="CZ291"/>
  <c r="CX290"/>
  <c r="CZ289"/>
  <c r="CX288"/>
  <c r="CZ287"/>
  <c r="CX286"/>
  <c r="CZ285"/>
  <c r="CX282"/>
  <c r="CZ281"/>
  <c r="CX280"/>
  <c r="CZ279"/>
  <c r="CX278"/>
  <c r="CZ277"/>
  <c r="CX276"/>
  <c r="CZ275"/>
  <c r="CX274"/>
  <c r="CZ273"/>
  <c r="CX271"/>
  <c r="CZ270"/>
  <c r="CX269"/>
  <c r="CZ268"/>
  <c r="CX267"/>
  <c r="CZ266"/>
  <c r="CX264"/>
  <c r="CZ263"/>
  <c r="CX262"/>
  <c r="CZ261"/>
  <c r="CX260"/>
  <c r="CZ259"/>
  <c r="CX258"/>
  <c r="CZ257"/>
  <c r="CX256"/>
  <c r="CZ252"/>
  <c r="CX251"/>
  <c r="CZ250"/>
  <c r="CX249"/>
  <c r="CZ248"/>
  <c r="CX247"/>
  <c r="CZ246"/>
  <c r="CX245"/>
  <c r="CZ244"/>
  <c r="CX243"/>
  <c r="CZ242"/>
  <c r="CX241"/>
  <c r="CZ240"/>
  <c r="CX239"/>
  <c r="CZ238"/>
  <c r="CX237"/>
  <c r="CZ236"/>
  <c r="CX235"/>
  <c r="CZ233"/>
  <c r="CX232"/>
  <c r="CZ231"/>
  <c r="CX230"/>
  <c r="CZ229"/>
  <c r="CX228"/>
  <c r="CZ227"/>
  <c r="CX226"/>
  <c r="CZ225"/>
  <c r="CX224"/>
  <c r="CZ223"/>
  <c r="CX222"/>
  <c r="CZ221"/>
  <c r="CX220"/>
  <c r="CZ219"/>
  <c r="CX217"/>
  <c r="CZ216"/>
  <c r="CX215"/>
  <c r="CZ214"/>
  <c r="CX213"/>
  <c r="CZ212"/>
  <c r="CX211"/>
  <c r="CZ210"/>
  <c r="CX209"/>
  <c r="CZ208"/>
  <c r="CX207"/>
  <c r="CZ206"/>
  <c r="CX205"/>
  <c r="CZ204"/>
  <c r="CX203"/>
  <c r="CZ202"/>
  <c r="CX201"/>
  <c r="CZ198"/>
  <c r="CX197"/>
  <c r="CZ196"/>
  <c r="CX194"/>
  <c r="CZ192"/>
  <c r="CX191"/>
  <c r="CZ190"/>
  <c r="CX189"/>
  <c r="CZ188"/>
  <c r="CZ185"/>
  <c r="CX184"/>
  <c r="CZ183"/>
  <c r="CX182"/>
  <c r="CZ181"/>
  <c r="CX180"/>
  <c r="CX178"/>
  <c r="CZ177"/>
  <c r="CX174"/>
  <c r="CZ173"/>
  <c r="CX172"/>
  <c r="CZ171"/>
  <c r="CZ169"/>
  <c r="DB176"/>
  <c r="CX176"/>
  <c r="DD166"/>
  <c r="DF166" s="1"/>
  <c r="DE166"/>
  <c r="DD162"/>
  <c r="DF162" s="1"/>
  <c r="DE162"/>
  <c r="DB161"/>
  <c r="DD158"/>
  <c r="DF158" s="1"/>
  <c r="DE158"/>
  <c r="DD154"/>
  <c r="DF154" s="1"/>
  <c r="DE154"/>
  <c r="DD150"/>
  <c r="DF150" s="1"/>
  <c r="DE150"/>
  <c r="DB149"/>
  <c r="DD146"/>
  <c r="DF146" s="1"/>
  <c r="DE146"/>
  <c r="DB145"/>
  <c r="DD142"/>
  <c r="DF142" s="1"/>
  <c r="DE142"/>
  <c r="DD138"/>
  <c r="DF138" s="1"/>
  <c r="DE138"/>
  <c r="DB137"/>
  <c r="DD134"/>
  <c r="DF134" s="1"/>
  <c r="DE134"/>
  <c r="DB133"/>
  <c r="DD130"/>
  <c r="DF130" s="1"/>
  <c r="DE130"/>
  <c r="DB129"/>
  <c r="DB125"/>
  <c r="DD122"/>
  <c r="DF122" s="1"/>
  <c r="DE122"/>
  <c r="DD118"/>
  <c r="DF118" s="1"/>
  <c r="DE118"/>
  <c r="DD114"/>
  <c r="DF114" s="1"/>
  <c r="DE114"/>
  <c r="DB113"/>
  <c r="DD110"/>
  <c r="DF110" s="1"/>
  <c r="DE110"/>
  <c r="DB109"/>
  <c r="DB105"/>
  <c r="DD102"/>
  <c r="DF102" s="1"/>
  <c r="DE102"/>
  <c r="DB101"/>
  <c r="DD98"/>
  <c r="DF98" s="1"/>
  <c r="DE98"/>
  <c r="DB97"/>
  <c r="DD94"/>
  <c r="DF94" s="1"/>
  <c r="DE94"/>
  <c r="DB93"/>
  <c r="DD90"/>
  <c r="DF90" s="1"/>
  <c r="DE90"/>
  <c r="DB89"/>
  <c r="DD86"/>
  <c r="DF86" s="1"/>
  <c r="DE86"/>
  <c r="DB85"/>
  <c r="DB82"/>
  <c r="CX82"/>
  <c r="DD81"/>
  <c r="DF81" s="1"/>
  <c r="CZ81"/>
  <c r="DB80"/>
  <c r="CX80"/>
  <c r="DD79"/>
  <c r="DF79" s="1"/>
  <c r="CZ79"/>
  <c r="DB78"/>
  <c r="CX78"/>
  <c r="DD77"/>
  <c r="DF77" s="1"/>
  <c r="CZ77"/>
  <c r="DB76"/>
  <c r="CX76"/>
  <c r="DB75"/>
  <c r="DD62"/>
  <c r="DF62" s="1"/>
  <c r="DE62"/>
  <c r="DB61"/>
  <c r="DD58"/>
  <c r="DF58" s="1"/>
  <c r="DE58"/>
  <c r="DB57"/>
  <c r="DD54"/>
  <c r="DF54" s="1"/>
  <c r="DE54"/>
  <c r="DB53"/>
  <c r="DD50"/>
  <c r="DF50" s="1"/>
  <c r="DE50"/>
  <c r="DB49"/>
  <c r="DB45"/>
  <c r="DD42"/>
  <c r="DF42" s="1"/>
  <c r="DE42"/>
  <c r="DB41"/>
  <c r="DD38"/>
  <c r="DF38" s="1"/>
  <c r="DE38"/>
  <c r="DB37"/>
  <c r="DD34"/>
  <c r="DF34" s="1"/>
  <c r="DE34"/>
  <c r="DB33"/>
  <c r="DD30"/>
  <c r="DF30" s="1"/>
  <c r="DE30"/>
  <c r="DB29"/>
  <c r="DD26"/>
  <c r="DF26" s="1"/>
  <c r="DE26"/>
  <c r="DB25"/>
  <c r="DD22"/>
  <c r="DF22" s="1"/>
  <c r="DE22"/>
  <c r="DD19"/>
  <c r="DF19" s="1"/>
  <c r="CZ19"/>
  <c r="DB18"/>
  <c r="CX18"/>
  <c r="DD17"/>
  <c r="DF17" s="1"/>
  <c r="CZ17"/>
  <c r="DB16"/>
  <c r="CX16"/>
  <c r="DD15"/>
  <c r="DF15" s="1"/>
  <c r="CZ15"/>
  <c r="DB14"/>
  <c r="CX14"/>
  <c r="DD13"/>
  <c r="DF13" s="1"/>
  <c r="CZ13"/>
  <c r="CZ82"/>
  <c r="CX81"/>
  <c r="CZ80"/>
  <c r="CX79"/>
  <c r="CZ78"/>
  <c r="CX77"/>
  <c r="CZ76"/>
  <c r="CX19"/>
  <c r="CZ18"/>
  <c r="CX17"/>
  <c r="CZ16"/>
  <c r="CX15"/>
  <c r="CZ14"/>
  <c r="CX13"/>
  <c r="DB168"/>
  <c r="CX168"/>
  <c r="DB166"/>
  <c r="CX166"/>
  <c r="DB164"/>
  <c r="CX164"/>
  <c r="DD163"/>
  <c r="DF163" s="1"/>
  <c r="CZ163"/>
  <c r="DB162"/>
  <c r="CX162"/>
  <c r="DD161"/>
  <c r="DF161" s="1"/>
  <c r="CZ161"/>
  <c r="DB160"/>
  <c r="CX160"/>
  <c r="DD159"/>
  <c r="DF159" s="1"/>
  <c r="CZ159"/>
  <c r="DB158"/>
  <c r="CX158"/>
  <c r="DD155"/>
  <c r="DF155" s="1"/>
  <c r="CZ155"/>
  <c r="DB154"/>
  <c r="CX154"/>
  <c r="DB152"/>
  <c r="CX152"/>
  <c r="DB150"/>
  <c r="CX150"/>
  <c r="DD149"/>
  <c r="DF149" s="1"/>
  <c r="CZ149"/>
  <c r="DD147"/>
  <c r="DF147" s="1"/>
  <c r="CZ147"/>
  <c r="DB146"/>
  <c r="CX146"/>
  <c r="DD145"/>
  <c r="DF145" s="1"/>
  <c r="CZ145"/>
  <c r="DB144"/>
  <c r="CX144"/>
  <c r="DB142"/>
  <c r="CX142"/>
  <c r="DB140"/>
  <c r="CX140"/>
  <c r="DD139"/>
  <c r="DF139" s="1"/>
  <c r="CZ139"/>
  <c r="DB138"/>
  <c r="CX138"/>
  <c r="DD137"/>
  <c r="DF137" s="1"/>
  <c r="CZ137"/>
  <c r="DB134"/>
  <c r="CX134"/>
  <c r="DD133"/>
  <c r="DF133" s="1"/>
  <c r="CZ133"/>
  <c r="DB132"/>
  <c r="CX132"/>
  <c r="DD131"/>
  <c r="DF131" s="1"/>
  <c r="CZ131"/>
  <c r="DB130"/>
  <c r="CX130"/>
  <c r="DD129"/>
  <c r="DF129" s="1"/>
  <c r="CZ129"/>
  <c r="DD127"/>
  <c r="DF127" s="1"/>
  <c r="CZ127"/>
  <c r="DD125"/>
  <c r="DF125" s="1"/>
  <c r="CZ125"/>
  <c r="DB124"/>
  <c r="CX124"/>
  <c r="DD123"/>
  <c r="DF123" s="1"/>
  <c r="CZ123"/>
  <c r="DB122"/>
  <c r="CX122"/>
  <c r="DD119"/>
  <c r="DF119" s="1"/>
  <c r="CZ119"/>
  <c r="DB118"/>
  <c r="CX118"/>
  <c r="DB114"/>
  <c r="CX114"/>
  <c r="DD113"/>
  <c r="DF113" s="1"/>
  <c r="CZ113"/>
  <c r="DB112"/>
  <c r="CX112"/>
  <c r="DD111"/>
  <c r="DF111" s="1"/>
  <c r="CZ111"/>
  <c r="DB110"/>
  <c r="CX110"/>
  <c r="DD109"/>
  <c r="DF109" s="1"/>
  <c r="CZ109"/>
  <c r="DB108"/>
  <c r="CX108"/>
  <c r="DD107"/>
  <c r="DF107" s="1"/>
  <c r="CZ107"/>
  <c r="DD105"/>
  <c r="DF105" s="1"/>
  <c r="CZ105"/>
  <c r="DB104"/>
  <c r="CX104"/>
  <c r="DD103"/>
  <c r="DF103" s="1"/>
  <c r="CZ103"/>
  <c r="DB102"/>
  <c r="CX102"/>
  <c r="DD101"/>
  <c r="DF101" s="1"/>
  <c r="CZ101"/>
  <c r="DB100"/>
  <c r="CX100"/>
  <c r="DD99"/>
  <c r="DF99" s="1"/>
  <c r="CZ99"/>
  <c r="DB98"/>
  <c r="CX98"/>
  <c r="DD97"/>
  <c r="DF97" s="1"/>
  <c r="CZ97"/>
  <c r="DB96"/>
  <c r="CX96"/>
  <c r="DD95"/>
  <c r="DF95" s="1"/>
  <c r="CZ95"/>
  <c r="DB94"/>
  <c r="CX94"/>
  <c r="DD93"/>
  <c r="DF93" s="1"/>
  <c r="CZ93"/>
  <c r="DB92"/>
  <c r="CX92"/>
  <c r="DB90"/>
  <c r="CX90"/>
  <c r="DD89"/>
  <c r="DF89" s="1"/>
  <c r="CZ89"/>
  <c r="DB88"/>
  <c r="CX88"/>
  <c r="DD87"/>
  <c r="DF87" s="1"/>
  <c r="CZ87"/>
  <c r="DB86"/>
  <c r="CX86"/>
  <c r="DD85"/>
  <c r="DF85" s="1"/>
  <c r="CZ85"/>
  <c r="DB84"/>
  <c r="CX84"/>
  <c r="CZ168"/>
  <c r="CZ166"/>
  <c r="CZ164"/>
  <c r="CX163"/>
  <c r="CZ162"/>
  <c r="CX161"/>
  <c r="CZ160"/>
  <c r="CX159"/>
  <c r="CZ158"/>
  <c r="CX155"/>
  <c r="CZ154"/>
  <c r="CZ152"/>
  <c r="CZ150"/>
  <c r="CX149"/>
  <c r="CX147"/>
  <c r="CZ146"/>
  <c r="CX145"/>
  <c r="CZ144"/>
  <c r="CZ142"/>
  <c r="CZ140"/>
  <c r="CX139"/>
  <c r="CZ138"/>
  <c r="CX137"/>
  <c r="CZ134"/>
  <c r="CX133"/>
  <c r="CZ132"/>
  <c r="CX131"/>
  <c r="CZ130"/>
  <c r="CX129"/>
  <c r="CX127"/>
  <c r="CX125"/>
  <c r="CZ124"/>
  <c r="CX123"/>
  <c r="CZ122"/>
  <c r="CX119"/>
  <c r="CZ118"/>
  <c r="CZ114"/>
  <c r="CX113"/>
  <c r="CZ112"/>
  <c r="CX111"/>
  <c r="CZ110"/>
  <c r="CX109"/>
  <c r="CZ108"/>
  <c r="CX107"/>
  <c r="CX105"/>
  <c r="CZ104"/>
  <c r="CX103"/>
  <c r="CZ102"/>
  <c r="CX101"/>
  <c r="CZ100"/>
  <c r="CX99"/>
  <c r="CZ98"/>
  <c r="CX97"/>
  <c r="CZ96"/>
  <c r="CX95"/>
  <c r="CZ94"/>
  <c r="CX93"/>
  <c r="CZ92"/>
  <c r="CZ90"/>
  <c r="CX89"/>
  <c r="CZ88"/>
  <c r="CX87"/>
  <c r="CZ86"/>
  <c r="CX85"/>
  <c r="CZ84"/>
  <c r="DB62"/>
  <c r="CX62"/>
  <c r="DD61"/>
  <c r="DF61" s="1"/>
  <c r="CZ61"/>
  <c r="DB60"/>
  <c r="CX60"/>
  <c r="DD59"/>
  <c r="DF59" s="1"/>
  <c r="CZ59"/>
  <c r="DB58"/>
  <c r="CX58"/>
  <c r="DD57"/>
  <c r="DF57" s="1"/>
  <c r="CZ57"/>
  <c r="DB56"/>
  <c r="CX56"/>
  <c r="DB54"/>
  <c r="CX54"/>
  <c r="DD53"/>
  <c r="DF53" s="1"/>
  <c r="CZ53"/>
  <c r="DB52"/>
  <c r="CX52"/>
  <c r="DD51"/>
  <c r="DF51" s="1"/>
  <c r="CZ51"/>
  <c r="DB50"/>
  <c r="CX50"/>
  <c r="DD49"/>
  <c r="DF49" s="1"/>
  <c r="CZ49"/>
  <c r="DB48"/>
  <c r="CX48"/>
  <c r="DD47"/>
  <c r="DF47" s="1"/>
  <c r="CZ47"/>
  <c r="DD45"/>
  <c r="DF45" s="1"/>
  <c r="CZ45"/>
  <c r="DB44"/>
  <c r="CX44"/>
  <c r="DD43"/>
  <c r="DF43" s="1"/>
  <c r="CZ43"/>
  <c r="DB42"/>
  <c r="CX42"/>
  <c r="DD41"/>
  <c r="DF41" s="1"/>
  <c r="CZ41"/>
  <c r="DD39"/>
  <c r="DF39" s="1"/>
  <c r="CZ39"/>
  <c r="DB38"/>
  <c r="CX38"/>
  <c r="DD37"/>
  <c r="DF37" s="1"/>
  <c r="CZ37"/>
  <c r="DB36"/>
  <c r="CX36"/>
  <c r="DD35"/>
  <c r="DF35" s="1"/>
  <c r="CZ35"/>
  <c r="DB34"/>
  <c r="CX34"/>
  <c r="DD33"/>
  <c r="DF33" s="1"/>
  <c r="CZ33"/>
  <c r="DB32"/>
  <c r="CX32"/>
  <c r="DB30"/>
  <c r="CX30"/>
  <c r="DD29"/>
  <c r="DF29" s="1"/>
  <c r="CZ29"/>
  <c r="DB28"/>
  <c r="CX28"/>
  <c r="DD27"/>
  <c r="DF27" s="1"/>
  <c r="CZ27"/>
  <c r="DB26"/>
  <c r="CX26"/>
  <c r="DD25"/>
  <c r="DF25" s="1"/>
  <c r="CZ25"/>
  <c r="DB24"/>
  <c r="CX24"/>
  <c r="DD23"/>
  <c r="DF23" s="1"/>
  <c r="CZ23"/>
  <c r="DB22"/>
  <c r="CX22"/>
  <c r="DD75"/>
  <c r="DF75" s="1"/>
  <c r="CZ75"/>
  <c r="CZ62"/>
  <c r="CX61"/>
  <c r="CZ60"/>
  <c r="CX59"/>
  <c r="CZ58"/>
  <c r="CX57"/>
  <c r="CZ56"/>
  <c r="CZ54"/>
  <c r="CX53"/>
  <c r="CZ52"/>
  <c r="CX51"/>
  <c r="CZ50"/>
  <c r="CX49"/>
  <c r="CZ48"/>
  <c r="CX47"/>
  <c r="CX45"/>
  <c r="CZ44"/>
  <c r="CX43"/>
  <c r="CZ42"/>
  <c r="CX41"/>
  <c r="CX39"/>
  <c r="CZ38"/>
  <c r="CX37"/>
  <c r="CZ36"/>
  <c r="CX35"/>
  <c r="CZ34"/>
  <c r="CX33"/>
  <c r="CZ32"/>
  <c r="CZ30"/>
  <c r="CX29"/>
  <c r="CZ28"/>
  <c r="CX27"/>
  <c r="CZ26"/>
  <c r="CX25"/>
  <c r="CZ24"/>
  <c r="CX23"/>
  <c r="CZ22"/>
  <c r="DD12"/>
  <c r="DF12" s="1"/>
  <c r="DB12"/>
  <c r="CZ12"/>
  <c r="M299" i="44"/>
  <c r="O299"/>
  <c r="Q299"/>
  <c r="S299"/>
  <c r="U299"/>
  <c r="W299"/>
  <c r="N299"/>
  <c r="R299"/>
  <c r="V299"/>
  <c r="BI416" i="43"/>
  <c r="BI415"/>
  <c r="BI417" s="1"/>
  <c r="BI409"/>
  <c r="BI408"/>
  <c r="BI410" s="1"/>
  <c r="BI402"/>
  <c r="BI401"/>
  <c r="BI403" s="1"/>
  <c r="BI395"/>
  <c r="BI394"/>
  <c r="BI396" s="1"/>
  <c r="BI388"/>
  <c r="BI387"/>
  <c r="BI389" s="1"/>
  <c r="BI381"/>
  <c r="BI380"/>
  <c r="BI382" s="1"/>
  <c r="BI374"/>
  <c r="BI373"/>
  <c r="BI375" s="1"/>
  <c r="BI367"/>
  <c r="BI366"/>
  <c r="BI368" s="1"/>
  <c r="BI360"/>
  <c r="BI359"/>
  <c r="BI361" s="1"/>
  <c r="BI418"/>
  <c r="BI353"/>
  <c r="BI444"/>
  <c r="BI451"/>
  <c r="BI437"/>
  <c r="AA342"/>
  <c r="AA343"/>
  <c r="AA344"/>
  <c r="AA345"/>
  <c r="Y329"/>
  <c r="Y328"/>
  <c r="Y327"/>
  <c r="BI436" l="1"/>
  <c r="BI438" s="1"/>
  <c r="BI450"/>
  <c r="BI452" s="1"/>
  <c r="BI443"/>
  <c r="BI445" s="1"/>
  <c r="BI352"/>
  <c r="BI354" s="1"/>
  <c r="DC409"/>
  <c r="CY409"/>
  <c r="DC416"/>
  <c r="CY416"/>
  <c r="DC395"/>
  <c r="CY395"/>
  <c r="DC402"/>
  <c r="CY402"/>
  <c r="DC381"/>
  <c r="DA381"/>
  <c r="CY381"/>
  <c r="CW381"/>
  <c r="DC388"/>
  <c r="DA388"/>
  <c r="CY388"/>
  <c r="CW388"/>
  <c r="DC367"/>
  <c r="DA367"/>
  <c r="CY367"/>
  <c r="CW367"/>
  <c r="DC374"/>
  <c r="DA374"/>
  <c r="CY374"/>
  <c r="CW374"/>
  <c r="DC360"/>
  <c r="DA360"/>
  <c r="CY360"/>
  <c r="CW360"/>
  <c r="X10"/>
  <c r="CW10"/>
  <c r="DC10"/>
  <c r="DA10"/>
  <c r="CY10"/>
  <c r="DC437" l="1"/>
  <c r="DC444"/>
  <c r="DC451"/>
  <c r="CY444"/>
  <c r="CY451"/>
  <c r="CY437"/>
  <c r="DA444"/>
  <c r="DA451"/>
  <c r="DA437"/>
  <c r="CW437"/>
  <c r="CW451"/>
  <c r="CW444"/>
  <c r="DA353"/>
  <c r="CW353"/>
  <c r="CY353"/>
  <c r="DC353"/>
  <c r="DA416"/>
  <c r="DA409"/>
  <c r="DA402"/>
  <c r="DA395"/>
  <c r="CW402"/>
  <c r="CW395"/>
  <c r="CW416"/>
  <c r="DE416" s="1"/>
  <c r="CW409"/>
  <c r="DE388"/>
  <c r="CX388"/>
  <c r="DE381"/>
  <c r="CX381"/>
  <c r="DB388"/>
  <c r="DB381"/>
  <c r="CZ388"/>
  <c r="DD388"/>
  <c r="DF388" s="1"/>
  <c r="CZ381"/>
  <c r="DD381"/>
  <c r="DF381" s="1"/>
  <c r="DE374"/>
  <c r="CX374"/>
  <c r="DE367"/>
  <c r="CX367"/>
  <c r="CZ374"/>
  <c r="DD374"/>
  <c r="DF374" s="1"/>
  <c r="CZ367"/>
  <c r="DD367"/>
  <c r="DF367" s="1"/>
  <c r="DB374"/>
  <c r="DB367"/>
  <c r="DE360"/>
  <c r="CX360"/>
  <c r="DB360"/>
  <c r="CZ360"/>
  <c r="DD360"/>
  <c r="DF360" s="1"/>
  <c r="CZ10"/>
  <c r="DD10"/>
  <c r="DF10" s="1"/>
  <c r="CX10"/>
  <c r="DB10"/>
  <c r="DE10"/>
  <c r="CX444" l="1"/>
  <c r="DD444"/>
  <c r="DF444" s="1"/>
  <c r="DE353"/>
  <c r="DD451"/>
  <c r="DF451" s="1"/>
  <c r="CX437"/>
  <c r="CX353"/>
  <c r="DE451"/>
  <c r="DD437"/>
  <c r="DF437" s="1"/>
  <c r="DD353"/>
  <c r="DF353" s="1"/>
  <c r="DB451"/>
  <c r="CX451"/>
  <c r="DE437"/>
  <c r="CZ444"/>
  <c r="DB437"/>
  <c r="CZ437"/>
  <c r="CZ451"/>
  <c r="DB444"/>
  <c r="DE444"/>
  <c r="DB353"/>
  <c r="CZ395"/>
  <c r="CZ353"/>
  <c r="CX416"/>
  <c r="DB416"/>
  <c r="DD409"/>
  <c r="DF409" s="1"/>
  <c r="DE409"/>
  <c r="DE402"/>
  <c r="DE395"/>
  <c r="DB395"/>
  <c r="DD395"/>
  <c r="DF395" s="1"/>
  <c r="CZ402"/>
  <c r="DB402"/>
  <c r="CZ416"/>
  <c r="CX409"/>
  <c r="CX395"/>
  <c r="CZ409"/>
  <c r="DB409"/>
  <c r="CX402"/>
  <c r="DD402"/>
  <c r="DF402" s="1"/>
  <c r="DD416"/>
  <c r="DF416" s="1"/>
  <c r="BH345" l="1"/>
  <c r="BG345"/>
  <c r="BF345"/>
  <c r="BH344"/>
  <c r="BG344"/>
  <c r="BF344"/>
  <c r="BH343"/>
  <c r="BG343"/>
  <c r="BF343"/>
  <c r="BH342"/>
  <c r="BG342"/>
  <c r="BF342"/>
  <c r="BE345"/>
  <c r="BD345"/>
  <c r="BC345"/>
  <c r="BB345"/>
  <c r="BE344"/>
  <c r="BD344"/>
  <c r="BC344"/>
  <c r="BB344"/>
  <c r="BE343"/>
  <c r="BD343"/>
  <c r="BC343"/>
  <c r="BB343"/>
  <c r="BE342"/>
  <c r="BD342"/>
  <c r="BC342"/>
  <c r="BB342"/>
  <c r="BA345"/>
  <c r="AZ345"/>
  <c r="AY345"/>
  <c r="AX345"/>
  <c r="BA344"/>
  <c r="AZ344"/>
  <c r="AY344"/>
  <c r="AX344"/>
  <c r="BA343"/>
  <c r="AZ343"/>
  <c r="AY343"/>
  <c r="AX343"/>
  <c r="BA342"/>
  <c r="AZ342"/>
  <c r="AY342"/>
  <c r="AX342"/>
  <c r="AW345"/>
  <c r="AV345"/>
  <c r="AU345"/>
  <c r="AW344"/>
  <c r="AV344"/>
  <c r="AU344"/>
  <c r="AW343"/>
  <c r="AV343"/>
  <c r="AU343"/>
  <c r="AW342"/>
  <c r="AV342"/>
  <c r="AU342"/>
  <c r="AT345"/>
  <c r="AS345"/>
  <c r="AR345"/>
  <c r="AT344"/>
  <c r="AS344"/>
  <c r="AR344"/>
  <c r="AT343"/>
  <c r="AS343"/>
  <c r="AR343"/>
  <c r="AT342"/>
  <c r="AS342"/>
  <c r="AR342"/>
  <c r="AQ345"/>
  <c r="AP345"/>
  <c r="AO345"/>
  <c r="AQ344"/>
  <c r="AP344"/>
  <c r="AO344"/>
  <c r="AQ343"/>
  <c r="AP343"/>
  <c r="AO343"/>
  <c r="AQ342"/>
  <c r="AP342"/>
  <c r="AO342"/>
  <c r="AN345"/>
  <c r="AM345"/>
  <c r="AL345"/>
  <c r="AK345"/>
  <c r="AN344"/>
  <c r="AM344"/>
  <c r="AL344"/>
  <c r="AK344"/>
  <c r="AN343"/>
  <c r="AM343"/>
  <c r="AL343"/>
  <c r="AK343"/>
  <c r="AN342"/>
  <c r="AM342"/>
  <c r="AL342"/>
  <c r="AK342"/>
  <c r="AJ345"/>
  <c r="AI345"/>
  <c r="AH345"/>
  <c r="AG345"/>
  <c r="AJ344"/>
  <c r="AI344"/>
  <c r="AH344"/>
  <c r="AG344"/>
  <c r="AJ343"/>
  <c r="AI343"/>
  <c r="AH343"/>
  <c r="AG343"/>
  <c r="AJ342"/>
  <c r="AI342"/>
  <c r="AH342"/>
  <c r="AG342"/>
  <c r="AE342"/>
  <c r="AE343"/>
  <c r="AE344"/>
  <c r="AE345"/>
  <c r="AF345"/>
  <c r="AD345"/>
  <c r="AC345"/>
  <c r="AF344"/>
  <c r="AD344"/>
  <c r="AC344"/>
  <c r="AF343"/>
  <c r="AD343"/>
  <c r="AC343"/>
  <c r="AF342"/>
  <c r="AD342"/>
  <c r="AC342"/>
  <c r="BI420" l="1"/>
  <c r="BI421" l="1"/>
  <c r="BI419"/>
  <c r="BI428"/>
  <c r="BI427"/>
  <c r="BI455" s="1"/>
  <c r="BI426"/>
  <c r="BI425"/>
  <c r="BI453" s="1"/>
  <c r="N327"/>
  <c r="N326"/>
  <c r="M329"/>
  <c r="M328"/>
  <c r="M327"/>
  <c r="M326"/>
  <c r="BI423" l="1"/>
  <c r="BI454"/>
  <c r="BI458" s="1"/>
  <c r="BI456"/>
  <c r="N325"/>
  <c r="BI430"/>
  <c r="BI422"/>
  <c r="BI429"/>
  <c r="BI431" s="1"/>
  <c r="BI457" l="1"/>
  <c r="BI459" s="1"/>
  <c r="CW458"/>
  <c r="DC458"/>
  <c r="CY458"/>
  <c r="CZ458" s="1"/>
  <c r="DA458"/>
  <c r="DA430"/>
  <c r="CW430"/>
  <c r="DC430"/>
  <c r="CY430"/>
  <c r="BI424"/>
  <c r="DB458" l="1"/>
  <c r="DE458"/>
  <c r="CX458"/>
  <c r="DD458"/>
  <c r="DF458" s="1"/>
  <c r="CZ430"/>
  <c r="DE430"/>
  <c r="CX430"/>
  <c r="DD430"/>
  <c r="DF430" s="1"/>
  <c r="DB430"/>
  <c r="DC423"/>
  <c r="CW423"/>
  <c r="DA423"/>
  <c r="CY423"/>
  <c r="DB423" l="1"/>
  <c r="CZ423"/>
  <c r="CX423"/>
  <c r="DE423"/>
  <c r="DD423"/>
  <c r="DF423" s="1"/>
  <c r="Y342"/>
  <c r="Z342"/>
  <c r="AB342"/>
  <c r="Y343"/>
  <c r="Z343"/>
  <c r="AB343"/>
  <c r="Y344"/>
  <c r="Z344"/>
  <c r="AB344"/>
  <c r="Y345"/>
  <c r="Z345"/>
  <c r="AB345"/>
  <c r="I286" i="22"/>
  <c r="I290"/>
  <c r="I289"/>
  <c r="I288"/>
  <c r="I287"/>
  <c r="I285" l="1"/>
  <c r="I582" i="34" l="1"/>
  <c r="J582"/>
  <c r="I583"/>
  <c r="J583"/>
  <c r="I584"/>
  <c r="J584"/>
  <c r="I585"/>
  <c r="J585"/>
  <c r="I586"/>
  <c r="J586"/>
  <c r="H586"/>
  <c r="H585"/>
  <c r="H584"/>
  <c r="H583"/>
  <c r="H582"/>
  <c r="H581" l="1"/>
  <c r="I581"/>
  <c r="J581"/>
  <c r="AA335" i="43"/>
  <c r="AA346"/>
  <c r="AA340"/>
  <c r="AA338"/>
  <c r="AA336"/>
  <c r="AA334"/>
  <c r="AA341"/>
  <c r="AA339"/>
  <c r="AA337"/>
  <c r="Y337"/>
  <c r="Y335"/>
  <c r="Y341"/>
  <c r="Y340"/>
  <c r="Y338"/>
  <c r="Y336"/>
  <c r="Y334"/>
  <c r="Y346"/>
  <c r="Y339"/>
  <c r="AB336"/>
  <c r="AB334"/>
  <c r="AB346"/>
  <c r="AB339"/>
  <c r="AB337"/>
  <c r="AB335"/>
  <c r="AB341"/>
  <c r="AB340"/>
  <c r="AB338"/>
  <c r="AD337"/>
  <c r="AD339"/>
  <c r="AD341"/>
  <c r="AD334"/>
  <c r="AD336"/>
  <c r="AD338"/>
  <c r="AD340"/>
  <c r="AD346"/>
  <c r="AD335"/>
  <c r="AF341"/>
  <c r="AF334"/>
  <c r="AF336"/>
  <c r="AF338"/>
  <c r="AF340"/>
  <c r="AF346"/>
  <c r="AF335"/>
  <c r="AF337"/>
  <c r="AF339"/>
  <c r="AH340"/>
  <c r="AH341"/>
  <c r="AH346"/>
  <c r="AH334"/>
  <c r="AH335"/>
  <c r="AH336"/>
  <c r="AH337"/>
  <c r="AH338"/>
  <c r="AH339"/>
  <c r="AJ337"/>
  <c r="AJ338"/>
  <c r="AJ339"/>
  <c r="AJ340"/>
  <c r="AJ341"/>
  <c r="AJ346"/>
  <c r="AJ334"/>
  <c r="AJ335"/>
  <c r="AJ336"/>
  <c r="AL340"/>
  <c r="AL341"/>
  <c r="AL346"/>
  <c r="AL334"/>
  <c r="AL335"/>
  <c r="AL336"/>
  <c r="AL337"/>
  <c r="AL338"/>
  <c r="AL339"/>
  <c r="AN337"/>
  <c r="AN338"/>
  <c r="AN339"/>
  <c r="AN340"/>
  <c r="AN341"/>
  <c r="AN346"/>
  <c r="AN334"/>
  <c r="AN335"/>
  <c r="AN336"/>
  <c r="AP337"/>
  <c r="AP339"/>
  <c r="AP341"/>
  <c r="AP334"/>
  <c r="AP336"/>
  <c r="AP338"/>
  <c r="AP340"/>
  <c r="AP346"/>
  <c r="AP335"/>
  <c r="AR341"/>
  <c r="AR334"/>
  <c r="AR336"/>
  <c r="AR338"/>
  <c r="AR340"/>
  <c r="AR346"/>
  <c r="AR335"/>
  <c r="AR337"/>
  <c r="AR339"/>
  <c r="AT338"/>
  <c r="AT340"/>
  <c r="AT346"/>
  <c r="AT335"/>
  <c r="AT337"/>
  <c r="AT339"/>
  <c r="AT341"/>
  <c r="AT334"/>
  <c r="AT336"/>
  <c r="AV340"/>
  <c r="AV346"/>
  <c r="AV335"/>
  <c r="AV337"/>
  <c r="AV339"/>
  <c r="AV341"/>
  <c r="AV334"/>
  <c r="AV336"/>
  <c r="AV338"/>
  <c r="AX340"/>
  <c r="AX341"/>
  <c r="AX346"/>
  <c r="AX334"/>
  <c r="AX335"/>
  <c r="AX336"/>
  <c r="AX337"/>
  <c r="AX338"/>
  <c r="AX339"/>
  <c r="AZ337"/>
  <c r="AZ338"/>
  <c r="AZ339"/>
  <c r="AZ340"/>
  <c r="AZ341"/>
  <c r="AZ346"/>
  <c r="AZ334"/>
  <c r="AZ335"/>
  <c r="AZ336"/>
  <c r="BB340"/>
  <c r="BB341"/>
  <c r="BB346"/>
  <c r="BB334"/>
  <c r="BB335"/>
  <c r="BB336"/>
  <c r="BB337"/>
  <c r="BB338"/>
  <c r="BB339"/>
  <c r="BD337"/>
  <c r="BD338"/>
  <c r="BD339"/>
  <c r="BD340"/>
  <c r="BD341"/>
  <c r="BD346"/>
  <c r="BD334"/>
  <c r="BD335"/>
  <c r="BD336"/>
  <c r="BF337"/>
  <c r="BF339"/>
  <c r="BF341"/>
  <c r="BF334"/>
  <c r="BF336"/>
  <c r="BF338"/>
  <c r="BF340"/>
  <c r="BF346"/>
  <c r="BF335"/>
  <c r="BH340"/>
  <c r="BH346"/>
  <c r="BH335"/>
  <c r="BH337"/>
  <c r="BH339"/>
  <c r="BH341"/>
  <c r="BH334"/>
  <c r="BH336"/>
  <c r="BH338"/>
  <c r="AC338"/>
  <c r="AC340"/>
  <c r="AC346"/>
  <c r="AC335"/>
  <c r="AC337"/>
  <c r="AC339"/>
  <c r="AC341"/>
  <c r="AC334"/>
  <c r="AC336"/>
  <c r="AE336"/>
  <c r="AE334"/>
  <c r="AE341"/>
  <c r="AE339"/>
  <c r="AE337"/>
  <c r="AE335"/>
  <c r="AE346"/>
  <c r="AE340"/>
  <c r="AE338"/>
  <c r="AG340"/>
  <c r="AG341"/>
  <c r="AG346"/>
  <c r="AG334"/>
  <c r="AG335"/>
  <c r="AG336"/>
  <c r="AG337"/>
  <c r="AG338"/>
  <c r="AG339"/>
  <c r="AI337"/>
  <c r="AI338"/>
  <c r="AI339"/>
  <c r="AI340"/>
  <c r="AI341"/>
  <c r="AI346"/>
  <c r="AI334"/>
  <c r="AI335"/>
  <c r="AI336"/>
  <c r="AK340"/>
  <c r="AK341"/>
  <c r="AK346"/>
  <c r="AK334"/>
  <c r="AK335"/>
  <c r="AK336"/>
  <c r="AK337"/>
  <c r="AK338"/>
  <c r="AK339"/>
  <c r="AM337"/>
  <c r="AM338"/>
  <c r="AM339"/>
  <c r="AM340"/>
  <c r="AM341"/>
  <c r="AM346"/>
  <c r="AM334"/>
  <c r="AM335"/>
  <c r="AM336"/>
  <c r="AO338"/>
  <c r="AO340"/>
  <c r="AO346"/>
  <c r="AO335"/>
  <c r="AO337"/>
  <c r="AO339"/>
  <c r="AO341"/>
  <c r="AO334"/>
  <c r="AO336"/>
  <c r="AQ341"/>
  <c r="AQ334"/>
  <c r="AQ336"/>
  <c r="AQ338"/>
  <c r="AQ340"/>
  <c r="AQ346"/>
  <c r="AQ335"/>
  <c r="AQ337"/>
  <c r="AQ339"/>
  <c r="AS337"/>
  <c r="AS339"/>
  <c r="AS341"/>
  <c r="AS334"/>
  <c r="AS336"/>
  <c r="AS338"/>
  <c r="AS340"/>
  <c r="AS346"/>
  <c r="AS335"/>
  <c r="AU341"/>
  <c r="AU334"/>
  <c r="AU336"/>
  <c r="AU338"/>
  <c r="AU340"/>
  <c r="AU346"/>
  <c r="AU335"/>
  <c r="AU337"/>
  <c r="AU339"/>
  <c r="AW338"/>
  <c r="AW340"/>
  <c r="AW346"/>
  <c r="AW335"/>
  <c r="AW337"/>
  <c r="AW339"/>
  <c r="AW341"/>
  <c r="AW334"/>
  <c r="AW336"/>
  <c r="AY337"/>
  <c r="AY338"/>
  <c r="AY339"/>
  <c r="AY340"/>
  <c r="AY341"/>
  <c r="AY346"/>
  <c r="AY334"/>
  <c r="AY335"/>
  <c r="AY336"/>
  <c r="BA340"/>
  <c r="BA341"/>
  <c r="BA346"/>
  <c r="BA334"/>
  <c r="BA335"/>
  <c r="BA336"/>
  <c r="BA337"/>
  <c r="BA338"/>
  <c r="BA339"/>
  <c r="BC337"/>
  <c r="BC338"/>
  <c r="BC339"/>
  <c r="BC340"/>
  <c r="BC341"/>
  <c r="BC346"/>
  <c r="BC334"/>
  <c r="BC335"/>
  <c r="BC336"/>
  <c r="BE340"/>
  <c r="BE341"/>
  <c r="BE346"/>
  <c r="BE334"/>
  <c r="BE335"/>
  <c r="BE336"/>
  <c r="BE337"/>
  <c r="BE338"/>
  <c r="BE339"/>
  <c r="BG341"/>
  <c r="BG334"/>
  <c r="BG336"/>
  <c r="BG338"/>
  <c r="BG340"/>
  <c r="BG346"/>
  <c r="BG335"/>
  <c r="BG337"/>
  <c r="BG339"/>
  <c r="Z338"/>
  <c r="Z336"/>
  <c r="Z334"/>
  <c r="Z346"/>
  <c r="Z339"/>
  <c r="Z337"/>
  <c r="Z335"/>
  <c r="Z341"/>
  <c r="Z340"/>
  <c r="AA333"/>
  <c r="BB333"/>
  <c r="AZ333"/>
  <c r="AN333"/>
  <c r="AJ333"/>
  <c r="BE333"/>
  <c r="BA333"/>
  <c r="AY333"/>
  <c r="AM333"/>
  <c r="AI333"/>
  <c r="AT333"/>
  <c r="AQ333"/>
  <c r="BG333"/>
  <c r="AS333"/>
  <c r="AV333"/>
  <c r="BF333"/>
  <c r="AC333"/>
  <c r="AE333"/>
  <c r="AD333"/>
  <c r="AF333"/>
  <c r="AH333"/>
  <c r="BH333"/>
  <c r="AW333"/>
  <c r="AP333"/>
  <c r="AR333"/>
  <c r="AU333"/>
  <c r="AO333"/>
  <c r="AB333"/>
  <c r="Y330"/>
  <c r="Y325" s="1"/>
  <c r="Y333"/>
  <c r="Z333"/>
  <c r="AL333"/>
  <c r="AX333"/>
  <c r="AG333"/>
  <c r="AK333"/>
  <c r="BD333"/>
  <c r="BC333"/>
  <c r="M330"/>
  <c r="M325" s="1"/>
  <c r="AX332" l="1"/>
  <c r="AL332"/>
  <c r="Y332"/>
  <c r="AB332"/>
  <c r="AR332"/>
  <c r="AP332"/>
  <c r="AH332"/>
  <c r="AF332"/>
  <c r="AD332"/>
  <c r="AV332"/>
  <c r="AT332"/>
  <c r="AJ332"/>
  <c r="AN332"/>
  <c r="BC332"/>
  <c r="BD332"/>
  <c r="AK332"/>
  <c r="AG332"/>
  <c r="AO332"/>
  <c r="AU332"/>
  <c r="AW332"/>
  <c r="BH332"/>
  <c r="AE332"/>
  <c r="AC332"/>
  <c r="BF332"/>
  <c r="AS332"/>
  <c r="AQ332"/>
  <c r="AI332"/>
  <c r="AM332"/>
  <c r="AZ332"/>
  <c r="BB332"/>
  <c r="Z332"/>
  <c r="AY332"/>
  <c r="BA332"/>
  <c r="AA332"/>
  <c r="BG332"/>
  <c r="BE332"/>
</calcChain>
</file>

<file path=xl/comments1.xml><?xml version="1.0" encoding="utf-8"?>
<comments xmlns="http://schemas.openxmlformats.org/spreadsheetml/2006/main">
  <authors>
    <author>A</author>
  </authors>
  <commentList>
    <comment ref="A147" authorId="0">
      <text>
        <r>
          <rPr>
            <b/>
            <sz val="9"/>
            <color indexed="81"/>
            <rFont val="Tahoma"/>
            <family val="2"/>
          </rPr>
          <t>A:</t>
        </r>
        <r>
          <rPr>
            <sz val="9"/>
            <color indexed="81"/>
            <rFont val="Tahoma"/>
            <family val="2"/>
          </rPr>
          <t xml:space="preserve">
- Quan tâm đến số lượng và đếm như hay hỏi về số lượng, đếm vẹt, biết sử dụng ngón tay để biểu thị số lượng
- Đếm trên các đối tượng giống nhau và đếm đến 5</t>
        </r>
      </text>
    </comment>
    <comment ref="E147" authorId="0">
      <text>
        <r>
          <rPr>
            <b/>
            <sz val="9"/>
            <color indexed="81"/>
            <rFont val="Tahoma"/>
            <family val="2"/>
          </rPr>
          <t>A:</t>
        </r>
        <r>
          <rPr>
            <sz val="9"/>
            <color indexed="81"/>
            <rFont val="Tahoma"/>
            <family val="2"/>
          </rPr>
          <t xml:space="preserve">
- Quan tâm đến số lượng và đếm như hay hỏi về số lượng, đếm vẹt, biết sử dụng ngón tay để biểu thị số lượng
- Đếm trên các đối tượng giống nhau và đếm đến 5</t>
        </r>
      </text>
    </comment>
  </commentList>
</comments>
</file>

<file path=xl/comments2.xml><?xml version="1.0" encoding="utf-8"?>
<comments xmlns="http://schemas.openxmlformats.org/spreadsheetml/2006/main">
  <authors>
    <author>Thao</author>
  </authors>
  <commentList>
    <comment ref="A3" authorId="0">
      <text>
        <r>
          <rPr>
            <b/>
            <sz val="8"/>
            <color indexed="81"/>
            <rFont val="Tahoma"/>
            <charset val="1"/>
          </rPr>
          <t>Đánh số thứ tự theo bản nguồn ban đầu</t>
        </r>
      </text>
    </comment>
    <comment ref="E10" authorId="0">
      <text>
        <r>
          <rPr>
            <b/>
            <sz val="8"/>
            <color indexed="81"/>
            <rFont val="Tahoma"/>
            <charset val="1"/>
          </rPr>
          <t>Lưu ý: Không nên nhập cả 3 dòng này vì khi lọc máy sẽ chỉ lọc ra 1 dòng đầu tiên và bị mất 2 dòng sau.</t>
        </r>
      </text>
    </comment>
    <comment ref="B183" authorId="0">
      <text>
        <r>
          <rPr>
            <b/>
            <sz val="8"/>
            <color indexed="81"/>
            <rFont val="Tahoma"/>
            <family val="2"/>
          </rPr>
          <t>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B579" authorId="0">
      <text>
        <r>
          <rPr>
            <b/>
            <sz val="8"/>
            <color indexed="81"/>
            <rFont val="Tahoma"/>
            <charset val="1"/>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3.xml><?xml version="1.0" encoding="utf-8"?>
<comments xmlns="http://schemas.openxmlformats.org/spreadsheetml/2006/main">
  <authors>
    <author>Thao</author>
  </authors>
  <commentList>
    <comment ref="A3" authorId="0">
      <text>
        <r>
          <rPr>
            <b/>
            <sz val="8"/>
            <color indexed="81"/>
            <rFont val="Tahoma"/>
            <charset val="1"/>
          </rPr>
          <t>Đánh số thứ tự riêng theo khối 5 tuổi</t>
        </r>
      </text>
    </comment>
    <comment ref="B3" authorId="0">
      <text>
        <r>
          <rPr>
            <b/>
            <sz val="8"/>
            <color indexed="81"/>
            <rFont val="Tahoma"/>
            <charset val="1"/>
          </rPr>
          <t>Đánh số thứ tự theo bản nguồn ban đầu (Toàn khối MG)</t>
        </r>
      </text>
    </comment>
    <comment ref="C3" authorId="0">
      <text>
        <r>
          <rPr>
            <b/>
            <sz val="8"/>
            <color indexed="81"/>
            <rFont val="Tahoma"/>
            <family val="2"/>
          </rPr>
          <t>Mục tiêu và nội dung năm chỉ mang tính chất tham khảo, các nhà trường cân nhắc xây dựng phần phát triển chương trình địa phương phù hợp với đơn vị mình.</t>
        </r>
      </text>
    </comment>
    <comment ref="J10" authorId="0">
      <text>
        <r>
          <rPr>
            <b/>
            <sz val="8"/>
            <color indexed="81"/>
            <rFont val="Tahoma"/>
            <charset val="1"/>
          </rPr>
          <t xml:space="preserve">Điều chỉnh: có </t>
        </r>
      </text>
    </comment>
    <comment ref="C284" authorId="0">
      <text>
        <r>
          <rPr>
            <b/>
            <sz val="8"/>
            <color indexed="81"/>
            <rFont val="Tahoma"/>
            <charset val="1"/>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4.xml><?xml version="1.0" encoding="utf-8"?>
<comments xmlns="http://schemas.openxmlformats.org/spreadsheetml/2006/main">
  <authors>
    <author>Thao</author>
    <author>Phuong Thao</author>
  </authors>
  <commentList>
    <comment ref="A3" authorId="0">
      <text>
        <r>
          <rPr>
            <sz val="14"/>
            <color indexed="81"/>
            <rFont val="Times New Roman"/>
            <family val="1"/>
          </rPr>
          <t>Đánh số thứ tự mới</t>
        </r>
      </text>
    </comment>
    <comment ref="B3" authorId="0">
      <text>
        <r>
          <rPr>
            <b/>
            <sz val="14"/>
            <color indexed="81"/>
            <rFont val="Tahoma"/>
            <family val="2"/>
          </rPr>
          <t xml:space="preserve">Giữ nguyên số thứ tự theo bản nguồn ban đầu </t>
        </r>
      </text>
    </comment>
    <comment ref="H3" authorId="1">
      <text>
        <r>
          <rPr>
            <b/>
            <sz val="12"/>
            <color indexed="81"/>
            <rFont val="Times New Roman"/>
            <family val="1"/>
          </rPr>
          <t xml:space="preserve">Tổ trưởng chuyên môn chỉ có trách nhiệm lập kế hoạch cho các nội dung hoạt động thực hiện trong phạm vi toàn khối và toàn trường nếu có khối mình tham gia. Phần việc còn lại do giáo viên từng lớp chủ động lập kế hoạch đảm bảo tính đa dạng, phát huy sự sáng tạo để phù hợp với từng lớp. </t>
        </r>
      </text>
    </comment>
    <comment ref="I3" authorId="1">
      <text>
        <r>
          <rPr>
            <sz val="11"/>
            <color indexed="81"/>
            <rFont val="Times New Roman"/>
            <family val="1"/>
          </rPr>
          <t>Cột này hiểu như sau:
- Nội dung, hoạt động nào do toàn trường khởi xướng, có kế hoạch tổ chức chung toàn trường thì điền phạm vi thực hiện là "Trường". 
- Nội dung, hoạt động nào do các lớp trong khối cùng thống nhất thực hiện chung thì điền "Khối"
- Nội dung, hoạt động nào do từng lớp tự thiết kế xây dựng và có kế hoạch triển khai riêng thì điền "Lớp"</t>
        </r>
      </text>
    </comment>
    <comment ref="J3" authorId="1">
      <text>
        <r>
          <rPr>
            <sz val="11"/>
            <color indexed="81"/>
            <rFont val="Times New Roman"/>
            <family val="1"/>
          </rPr>
          <t>Cột này hiệu phó cùng các giáo viên tự thống nhất và có thể thay đổi theo list riêng của đơn vị mình</t>
        </r>
      </text>
    </comment>
    <comment ref="K3" authorId="1">
      <text>
        <r>
          <rPr>
            <b/>
            <sz val="10"/>
            <color indexed="81"/>
            <rFont val="Tahoma"/>
            <charset val="1"/>
          </rPr>
          <t>Cột này quan trọng dùng để lập công thức đánh giá trẻ theo các lĩnh vực cuối năm học. DO đó nếu thêm dòng thì cần nhớ điền bổ sung thông tin về lĩnh vực tương ứng. Nếu bỏ sót không điền thông tin ở cột này thì chương trình sẽ tự động bỏ qua không tính vào kết quả. 
Lời khuyên: nên dùng phương pháp lọc để tìm ra ô "blanks" tức là ô trống, sau đó điền bổ sung thông tin.</t>
        </r>
      </text>
    </comment>
    <comment ref="N3" authorId="0">
      <text>
        <r>
          <rPr>
            <sz val="12"/>
            <color indexed="81"/>
            <rFont val="Times New Roman"/>
            <family val="1"/>
          </rPr>
          <t>1. Việc đưa 10 chủ đề ở bảng này chỉ mang tính minh họa, không phải yêu cầu bắt buộc thực hiện. Do đó, khuyến khích CBGV suy nghĩ cải tiến hướng đến những chủ đề thiết thực, mới mẻ và có ý nghĩa với trẻ.
 2. Việc lựa chọn mục tiêu, nội dung và hoạt động nào đưa vào chủ đề cần quan tâm đến đến vấn đề sau:
 - Phù hợp với nội dung chủ đề. 
 - Phù hợp về thời gian để tiến hành đánh giá (mục tiêu, nội dung dễ thì đưa vào thực hiện ở chủ đề đầu năm học, khó thì đưa vào các chủ đề cuối năm học). 
 - Việc phân bổ mục tiêu, nội dung vào thực hiện trong chủ đề cần được hiểu linh hoạt (không có nghĩa là đã phân vào chủ đề nào thì chỉ được phép thực hiện ở mỗi chủ đề đó. Trong trường hợp nếu có tình huống phát sinh, có cơ hội phù hợp, giáo viên vẫn có thể dạy trẻ hoặc cho trẻ tiếp cận, làm quen).</t>
        </r>
      </text>
    </comment>
    <comment ref="Y3" authorId="1">
      <text>
        <r>
          <rPr>
            <sz val="13"/>
            <color indexed="81"/>
            <rFont val="Times New Roman"/>
            <family val="1"/>
          </rPr>
          <t xml:space="preserve"> - Ghi cụ thể về những điều chỉnh
 - Sự điều chỉnh có thể là:
     + Thêm mới mục tiêu, nội dung
     + Sửa một phần mục tiêu, nội dung
     + Bỏ mục tiêu, nội dung
     + Thay đổi thời gian và chủ đề thực hiện
     + ……….</t>
        </r>
      </text>
    </comment>
    <comment ref="N4" authorId="0">
      <text>
        <r>
          <rPr>
            <sz val="10"/>
            <color indexed="81"/>
            <rFont val="Times New Roman"/>
            <family val="1"/>
          </rPr>
          <t>Tên chủ đề (viết tắt)</t>
        </r>
      </text>
    </comment>
    <comment ref="N5" authorId="0">
      <text>
        <r>
          <rPr>
            <sz val="10"/>
            <color indexed="81"/>
            <rFont val="Times New Roman"/>
            <family val="1"/>
          </rPr>
          <t>Số tuần thực hiện chủ đề</t>
        </r>
      </text>
    </comment>
    <comment ref="N6" authorId="0">
      <text>
        <r>
          <rPr>
            <sz val="10"/>
            <color indexed="81"/>
            <rFont val="Times New Roman"/>
            <family val="1"/>
          </rPr>
          <t>Thời gian cụ thể thực hiện chủ đề (từ ngày tháng nào đến ngày tháng nào</t>
        </r>
      </text>
    </comment>
    <comment ref="C297" authorId="0">
      <text>
        <r>
          <rPr>
            <b/>
            <sz val="8"/>
            <color indexed="81"/>
            <rFont val="Tahoma"/>
            <charset val="1"/>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5.xml><?xml version="1.0" encoding="utf-8"?>
<comments xmlns="http://schemas.openxmlformats.org/spreadsheetml/2006/main">
  <authors>
    <author>Thao</author>
    <author>Phuong Thao</author>
  </authors>
  <commentList>
    <comment ref="A3" authorId="0">
      <text>
        <r>
          <rPr>
            <sz val="14"/>
            <color indexed="81"/>
            <rFont val="Times New Roman"/>
            <family val="1"/>
          </rPr>
          <t>Đánh số thứ tự mới</t>
        </r>
      </text>
    </comment>
    <comment ref="B3" authorId="0">
      <text>
        <r>
          <rPr>
            <b/>
            <sz val="14"/>
            <color indexed="81"/>
            <rFont val="Tahoma"/>
            <family val="2"/>
          </rPr>
          <t xml:space="preserve">Giữ nguyên số thứ tự theo bản nguồn ban đầu </t>
        </r>
      </text>
    </comment>
    <comment ref="I3" authorId="1">
      <text>
        <r>
          <rPr>
            <sz val="11"/>
            <color indexed="81"/>
            <rFont val="Times New Roman"/>
            <family val="1"/>
          </rPr>
          <t>Cột này hiểu như sau:
- Nội dung, hoạt động nào do toàn trường khởi xướng, có kế hoạch tổ chức chung toàn trường thì điền phạm vi thực hiện là "Trường". 
- Nội dung, hoạt động nào do các lớp trong khối cùng thống nhất thực hiện chung thì điền "Khối"
- Nội dung, hoạt động nào do từng lớp tự thiết kế xây dựng và có kế hoạch triển khai riêng thì điền "Lớp"</t>
        </r>
      </text>
    </comment>
    <comment ref="J3" authorId="1">
      <text>
        <r>
          <rPr>
            <sz val="11"/>
            <color indexed="81"/>
            <rFont val="Times New Roman"/>
            <family val="1"/>
          </rPr>
          <t>Cột này hiệu phó cùng các giáo viên tự thống nhất và có thể thay đổi theo list riêng của đơn vị mình</t>
        </r>
      </text>
    </comment>
    <comment ref="K3" authorId="1">
      <text>
        <r>
          <rPr>
            <b/>
            <sz val="10"/>
            <color indexed="81"/>
            <rFont val="Tahoma"/>
            <charset val="1"/>
          </rPr>
          <t>Cột này quan trọng dùng để lập công thức đánh giá trẻ theo các lĩnh vực cuối năm học. Do đó nếu thêm dòng thì cần nhớ điền bổ sung thông tin về lĩnh vực tương ứng. Nếu bỏ sót không điền thông tin ở cột này thì chương trình sẽ tự động bỏ qua không tính vào kết quả. 
Lời khuyên: nên dùng phương pháp lọc để tìm ra ô "blanks" tức là ô trống, sau đó điền bổ sung thông tin.</t>
        </r>
      </text>
    </comment>
    <comment ref="N3" authorId="0">
      <text>
        <r>
          <rPr>
            <sz val="13"/>
            <color indexed="81"/>
            <rFont val="Times New Roman"/>
            <family val="1"/>
          </rPr>
          <t xml:space="preserve"> 1. Việc đưa 10 chủ đề ở bảng này chỉ mang tính minh họa, không phải yêu cầu bắt buộc thực hiện. Do đó, khuyến khích CBGV suy nghĩ cải tiến hướng đến những chủ đề thiết thực, mới mẻ và có ý nghĩa với trẻ.
 2. Việc lựa chọn mục tiêu, nội dung và hoạt động nào đưa vào chủ đề cần quan tâm đến đến vấn đề sau:
 - Phù hợp với nội dung chủ đề. 
 - Phù hợp về thời gian để tiến hành đánh giá (mục tiêu, nội dung dễ thì đưa vào thực hiện ở chủ đề đầu năm học, khó thì đưa vào các chủ đề cuối năm học). 
 - Việc phân bổ mục tiêu, nội dung vào thực hiện trong chủ đề cần được hiểu linh hoạt (không có nghĩa là đã phân vào chủ đề nào thì chỉ được phép thực hiện ở mỗi chủ đề đó. Trong trường hợp nếu có tình huống phát sinh, có cơ hội phù hợp, giáo viên vẫn có thể dạy trẻ hoặc cho trẻ tiếp cận, làm quen).</t>
        </r>
      </text>
    </comment>
    <comment ref="DG3" authorId="1">
      <text>
        <r>
          <rPr>
            <sz val="13"/>
            <color indexed="81"/>
            <rFont val="Times New Roman"/>
            <family val="1"/>
          </rPr>
          <t xml:space="preserve"> - Ghi cụ thể về những điều chỉnh
 - Sự điều chỉnh có thể là:
     + Thêm mới mục tiêu, nội dung
     + Sửa một phần mục tiêu, nội dung
     + Bỏ mục tiêu, nội dung
     + Thay đổi thời gian và chủ đề thực hiện
     + ……….</t>
        </r>
      </text>
    </comment>
    <comment ref="N4" authorId="0">
      <text>
        <r>
          <rPr>
            <sz val="10"/>
            <color indexed="81"/>
            <rFont val="Times New Roman"/>
            <family val="1"/>
          </rPr>
          <t>Tên chủ đề (viết tắt)</t>
        </r>
      </text>
    </comment>
    <comment ref="X4" authorId="0">
      <text>
        <r>
          <rPr>
            <sz val="11"/>
            <color indexed="81"/>
            <rFont val="Tahoma"/>
            <family val="2"/>
          </rPr>
          <t>- Cột này dùng để lọc kiểm tra xem có dòng nội dung nào được tích 2 lần "x" trở lên không?. Nếu có thì phải điều chỉnh để chỉ còn lại duy nhất một dấu "x". Tức là mỗi dòng nội dung hoạt động chỉ được tích 1 lần vào một chủ đề. Nếu mục tiêu hoặc nội dung năm học la mt-nd kép (tức là phải chia nhỏ để thực hiện vào 2 chủ đề trở lên trong năm học) thì phải có bấy nhiêu dòng để cụ thể hóa và mỗi dòng dành riêng cho 1 chủ đề.
- Khi lọc kiểm tra mà thấy có số "0" tức là đang bị bỏ sót chưa đưa vào chủ đề thì cần phải bổ sung hoàn chỉnh.
- Khi lọc kiểm tra mà thấy có số "1" tức là ok.
- Khi lọc kiểm tra mà thấy có số "2", "3",... tức là đang bị tích thừa, cần bỏ bớt để chỉ còn "1".
     Muốn làm rõ nét được việc này thì nội dung năm phải cụ thể hóa được mục tiêu năm; nội dung chủ đề lại tiếp tục phải được chia nhỏ, cụ thể hóa từ nội dung năm. Quá trình chia nhỏ này các giáo viên nên tính toán mục đích sẽ phiên chế vào nhánh nào, của chủ đề gì?</t>
        </r>
      </text>
    </comment>
    <comment ref="N5" authorId="0">
      <text>
        <r>
          <rPr>
            <sz val="10"/>
            <color indexed="81"/>
            <rFont val="Times New Roman"/>
            <family val="1"/>
          </rPr>
          <t>Số tuần thực hiện chủ đề</t>
        </r>
      </text>
    </comment>
    <comment ref="N6" authorId="0">
      <text>
        <r>
          <rPr>
            <sz val="10"/>
            <color indexed="81"/>
            <rFont val="Times New Roman"/>
            <family val="1"/>
          </rPr>
          <t>Thời gian cụ thể thực hiện chủ đề (từ ngày tháng nào đến ngày tháng nào</t>
        </r>
      </text>
    </comment>
    <comment ref="C323" authorId="0">
      <text>
        <r>
          <rPr>
            <b/>
            <sz val="8"/>
            <color indexed="81"/>
            <rFont val="Tahoma"/>
            <charset val="1"/>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sharedStrings.xml><?xml version="1.0" encoding="utf-8"?>
<sst xmlns="http://schemas.openxmlformats.org/spreadsheetml/2006/main" count="19173" uniqueCount="1363">
  <si>
    <t>Nội dung</t>
  </si>
  <si>
    <t>KHỐI 3 TUỔI</t>
  </si>
  <si>
    <t>KHỐI 4 TUỔI</t>
  </si>
  <si>
    <t>KHỐI 5 TUỔI</t>
  </si>
  <si>
    <t>Thực hiện đúng, đủ, nhịp nhàng các động tác trong bài tập thể dục theo hiệu lệnh</t>
  </si>
  <si>
    <t>Giữ được thăng bằng cơ thể khi thực hiện vận động đi trong đường hẹp 3m x 0,2m</t>
  </si>
  <si>
    <t>Giữ được thăng bằng cơ thể khi thực hiện vận động đi kiễng gót liên tục 3m</t>
  </si>
  <si>
    <t>Giữ được thăng bằng cơ thể khi thực hiện vận động đi bước lùi liên tiếp khoảng 3m</t>
  </si>
  <si>
    <t>Giữ được thăng bằng cơ thể, không làm rơi vật đang đội trên đầu khi đi trên ghế thể dục</t>
  </si>
  <si>
    <t>Kiểm soát được vận động chạy thay đổi tốc độ theo đúng hiệu lệnh</t>
  </si>
  <si>
    <t>Kiểm soát được vận động chạy thay đổi hướng vận động ít nhất 3 lần theo đúng hiệu lệnh</t>
  </si>
  <si>
    <t>Tung bắt bóng với cô 3 lần liền không rơi bóng với khoảng cách 2,5 m</t>
  </si>
  <si>
    <t>Ném được trúng đích đứng (xa 1,5m, cao 1,2m)</t>
  </si>
  <si>
    <t>Chạy được 15m liên tục theo hướng thẳng</t>
  </si>
  <si>
    <t>Chạy được 15m liên tục theo hướng thẳng trong 10 giây</t>
  </si>
  <si>
    <t>Ném được trúng đích ngang ở khoảng cách xa 2m</t>
  </si>
  <si>
    <t>Thực hiện được vận động xoay tròn cổ tay</t>
  </si>
  <si>
    <t>Thực hiện được vận động gập, đan ngón tay vào nhau</t>
  </si>
  <si>
    <t>Thực hiện được vận động cuộn - xoay tròn cổ tay</t>
  </si>
  <si>
    <t>Vẽ được hình tròn theo mẫu</t>
  </si>
  <si>
    <t>Xếp chồng được 8-10 khối không đổ</t>
  </si>
  <si>
    <t>Biết tết sợi đôi</t>
  </si>
  <si>
    <t>Biết vẽ hình và sao chép các chữ cái, chữ số</t>
  </si>
  <si>
    <t>KQMĐ</t>
  </si>
  <si>
    <t>TLHD</t>
  </si>
  <si>
    <t>NDCT</t>
  </si>
  <si>
    <t>ĐP</t>
  </si>
  <si>
    <t>Thực hiện đúng kỹ thuật và thuần thục các động tác trong bài tập thể dục theo hiệu lệnh, nhịp bản nhạc/bài hát. Bắt đầu và kết thúc động tác đúng nhịp.</t>
  </si>
  <si>
    <t>Giữ được thăng bằng cơ thể khi thực hiện vận động đứng một chân và giữ thẳng người trong 10 giây</t>
  </si>
  <si>
    <t>Đi trong đường hẹp 3m x 0,2m</t>
  </si>
  <si>
    <t>Đi kiễng gót liên tục 3m</t>
  </si>
  <si>
    <t>Đi thay đổi tốc độ theo hiệu lệnh</t>
  </si>
  <si>
    <t>Chạy thay đổi tốc độ theo hiệu lệnh</t>
  </si>
  <si>
    <t>Chạy thay đổi hướng theo 3-4 điểm zic zắc</t>
  </si>
  <si>
    <t xml:space="preserve">Kiểm soát được vận động đi liên tục trong đường có 3-4 điểm zíc zắc không chệch ra ngoài </t>
  </si>
  <si>
    <t>Đi thay đổi hướng theo 3-4 điểm zic zắc</t>
  </si>
  <si>
    <t>Tung bóng với cô ở khoảng cách xa 2,5m</t>
  </si>
  <si>
    <t xml:space="preserve"> Đập bắt bóng (đường kính bóng 18cm)</t>
  </si>
  <si>
    <t>Chạy 15m liên tục theo hướng thẳng</t>
  </si>
  <si>
    <t>Ném trúng đích ngang ở khoảng cách xa 1,5m bằng 1 tay</t>
  </si>
  <si>
    <t>Ném được trúng đích ngang ở khoảng cách xa 1,5m bằng 1 tay</t>
  </si>
  <si>
    <t xml:space="preserve">Bò chui qua cổng (cao 40cm, rộng 40cm) </t>
  </si>
  <si>
    <t>Bò theo đường zíc zắc (rộng 50cm, có 3-4 điểm zic zắc, mỗi điểm cách nhau 2,5m) không chệch ra ngoài</t>
  </si>
  <si>
    <t>Bò theo đường zíc zắc (rộng 50cm, có 3-4 điểm zic zắc, mỗi điểm cách nhau 2,5m)</t>
  </si>
  <si>
    <t>Giữ được thăng bằng khi bước lên, xuống bục cao 30cm</t>
  </si>
  <si>
    <t>Bò chui qua cổng (cao 40cm, rộng 40cm) không chạm cổng</t>
  </si>
  <si>
    <t>Bước lên, xuống bục cao 30cm</t>
  </si>
  <si>
    <t>Kiểm soát được vận động đi thay đổi tốc độ theo đúng hiệu lệnh khoảng 3-4 lần</t>
  </si>
  <si>
    <t>Đi trong đường hẹp 3m x 0,2m, đầu đội túi cát</t>
  </si>
  <si>
    <t xml:space="preserve">Kiểm soát được vận động chạy liên tục trong đường rộng 50cm, có 3-4 điểm zíc zắc không chệch ra ngoài </t>
  </si>
  <si>
    <t>Giữ được thăng bằng cơ thể khi thực hiện vận động bật tiến về phía trước</t>
  </si>
  <si>
    <t>Bật tiến về phía trước</t>
  </si>
  <si>
    <t>Giữ được thăng bằng cơ thể khi thực hiện vận động bật xa 25 cm</t>
  </si>
  <si>
    <t>Bật xa 25 cm</t>
  </si>
  <si>
    <t>Tự đập và bắt bóng nẩy được 3 lần liên tiếp (đường kính bóng 18cm)</t>
  </si>
  <si>
    <t xml:space="preserve">Bò/trườn theo hướng thẳng trong đường hẹp (3m x 0,4m) không chệch ra ngoài </t>
  </si>
  <si>
    <t>Bò/trườn theo hướng thẳng trong đường hẹp (3m x 0,4m)</t>
  </si>
  <si>
    <t>Ném xa bằng 1 tay về phía trước theo khả năng</t>
  </si>
  <si>
    <t>Ném xa bằng 2 tay về phía trước theo khả năng</t>
  </si>
  <si>
    <t xml:space="preserve">Ném xa bằng 1 tay </t>
  </si>
  <si>
    <t xml:space="preserve">Ném xa bằng 2 tay </t>
  </si>
  <si>
    <t>Chuyền bắt bóng 2 bên theo hàng ngang</t>
  </si>
  <si>
    <t>Biết phối hợp chuyền bắt bóng 2 bên theo hàng ngang nhịp nhàng</t>
  </si>
  <si>
    <t>Biết phối hợp chuyền bắt bóng 2 bên theo hàng dọc nhịp nhàng</t>
  </si>
  <si>
    <t>Chuyền bắt bóng 2 bên theo hàng dọc</t>
  </si>
  <si>
    <t>Bật nhảy tại chỗ 3-5 lần liên tiếp đúng kỹ thuật</t>
  </si>
  <si>
    <t>Bật nhảy tại chỗ</t>
  </si>
  <si>
    <t>Đi bằng gót chân</t>
  </si>
  <si>
    <t>Đi khụy gối</t>
  </si>
  <si>
    <t>Đi bước lùi</t>
  </si>
  <si>
    <t>Đi bằng gót chân liên tục 1,5m đúng kỹ thuật</t>
  </si>
  <si>
    <t>Đi khụy gối liên tục 2m đúng kỹ thuật</t>
  </si>
  <si>
    <t>Giữ được thăng bằng cơ thể khi thực hiện vận động đi trong đường hẹp 3m x 0,2m, đầu đội túi cát</t>
  </si>
  <si>
    <t>Giữ được thăng bằng cơ thể khi thực hiện vận động bước đi liên tục trên ghế thể dục</t>
  </si>
  <si>
    <t>Giữ được thăng bằng cơ thể khi thực hiện vận động đi bước dồn trước trên ghế thể dục</t>
  </si>
  <si>
    <t>Giữ được thăng bằng cơ thể khi thực hiện vận động đi bước dồn ngang trên ghế thể dục</t>
  </si>
  <si>
    <t>Đi bước dồn trước trên ghế thể dục</t>
  </si>
  <si>
    <t>Đi bước dồn ngang trên ghế thể dục</t>
  </si>
  <si>
    <t>Đi bước thường trên ghế thể dục</t>
  </si>
  <si>
    <t>Giữ được thăng bằng cơ thể khi thực hiện vận động đi trên vạch kẻ thẳng trên sàn</t>
  </si>
  <si>
    <t>Đi trên vạch kẻ thẳng trên sàn</t>
  </si>
  <si>
    <t>Kiểm soát được vận động đi thay đổi tốc độ theo hiệu lệnh 4-5 lần</t>
  </si>
  <si>
    <t>Đi thay đổi hướng theo vật chuẩn (4-5 điểm zic zắc)</t>
  </si>
  <si>
    <t>Kiểm soát được vận động đi thay đổi hướng theo vật chuẩn (4-5 vật chuẩn đặt zic zắc)</t>
  </si>
  <si>
    <t>Kiểm soát được vận động chạy thay đổi tốc độ theo hiệu lệnh 2-3 lần</t>
  </si>
  <si>
    <t>Chạy thay đổi tốc độ theo hiệu lệnh (2-3 lần)</t>
  </si>
  <si>
    <t>Chạy thay đổi hướng theo vật chuẩn (3-4 điểm zic zắc)</t>
  </si>
  <si>
    <t>Chạy 15m liên tục theo hướng thẳng trong 10 giây</t>
  </si>
  <si>
    <t xml:space="preserve"> Chạy chậm 60-80m</t>
  </si>
  <si>
    <t>Nghe hiểu và làm theo yêu cầu đơn giản</t>
  </si>
  <si>
    <t>Nghe hiểu và làm theo được 2, 3 yêu cầu liên tiếp</t>
  </si>
  <si>
    <t>Có khả năng nghe hiểu và làm theo được 2, 3 yêu cầu liên tiếp</t>
  </si>
  <si>
    <t>Có khả năng nghe hiểu và làm theo yêu cầu đơn giản</t>
  </si>
  <si>
    <t>Có khả năng nghe hiểu nội dung truyện kể, truyện đọc phù hợp với độ tuổi</t>
  </si>
  <si>
    <t>Nghe hiểu nội dung truyện kể, truyện đọc phù hợp với độ tuổi</t>
  </si>
  <si>
    <t>Có khả năng nghe các bài hát, bài thơ, ca dao, đồng dao, tục ngữ, câu đố, hò, vè phù hợp với độ tuổi</t>
  </si>
  <si>
    <t>Nghe các bài hát, bài thơ, ca dao, đồng dao, tục ngữ, câu đố, hò, vè phù hợp với độ tuổi</t>
  </si>
  <si>
    <t>Phát âm các tiếng của Tiếng Việt</t>
  </si>
  <si>
    <t>Phát âm các tiếng có chứa các câm khó</t>
  </si>
  <si>
    <t>Trả lời và đặt các câu hỏi: "Ai?"; "Cái gì?"; "Ở đâu?"; "Khi nào?"</t>
  </si>
  <si>
    <t>Trả lời và đặt các câu hỏi: "Ai?"; "Cái gì?"; "Ở đâu?"; "Khi nào?"; "Để làm gì?"</t>
  </si>
  <si>
    <t>Sử dụng các từ biểu thị sự lễ phép</t>
  </si>
  <si>
    <t>Biết sử dụng các từ: "Cảm ơn", "Xin lỗi"; "Xin phép"; "Thưa"; "Dạ"; "Vâng"… phù hợp với tình huống</t>
  </si>
  <si>
    <t>Biết sử dụng các từ như: "Mời cô"; "Mời bạn"; "Cảm ơn"; "Xin lỗi"… trong giao tiếp</t>
  </si>
  <si>
    <t>Biết sử dụng các từ: "Vâng ạ"; "Dạ"; "Thưa"… trong giao tiếp</t>
  </si>
  <si>
    <t>BC</t>
  </si>
  <si>
    <t>Kể lại sự việc có nhiều tình tiết</t>
  </si>
  <si>
    <t>Đóng kịch</t>
  </si>
  <si>
    <t>Đóng được vai của nhân vật trong truyện</t>
  </si>
  <si>
    <t>Kể lại được những sự việc đơn giản đã diễn ra của bản thân như: thăm ông bà, đi chơi, xem phim</t>
  </si>
  <si>
    <t>Thích tiếp xúc với chữ, sách truyện</t>
  </si>
  <si>
    <t>Nhận dạng một số chữ cái</t>
  </si>
  <si>
    <t>Tập tô, tập đồ các nét chữ</t>
  </si>
  <si>
    <t>Sao chép một số kí hiệu, chữ cái, tên của mình</t>
  </si>
  <si>
    <t>Xem và nghe đọc các loại sách khác nhau</t>
  </si>
  <si>
    <t>Thích vẽ, "viết" nguệch ngoạc</t>
  </si>
  <si>
    <t>Biết cách "đọc sách" từ trái sang phải, từ trên xuống dưới, từ đầu sách đến cuối sách</t>
  </si>
  <si>
    <t>Làm quen với cách đọc và viết tiếng Việt:
+ Hướng đọc, viết: từ trái sang phải, từ dòng trên xuống dòng dưới
+ Hướng viết của các nét chữ; đọc ngắt nghỉ sau các dấu</t>
  </si>
  <si>
    <t>Phân biệt phần mở đầu, kết thúc của sách. "Đọc" truyện qua các tranh vẽ. Giữ gìn và bảo vệ sách</t>
  </si>
  <si>
    <t>Biết phân biệt phần mở đầu, kết thúc của sách. "Đọc" truyện qua các tranh vẽ. Có ý thức giữ gìn và bảo vệ sách</t>
  </si>
  <si>
    <t>Biết phân biệt phần mở đầu, kết thúc của sách. "Đọc" truyện qua các tranh vẽ. Biết giữ gìn và bảo vệ sách</t>
  </si>
  <si>
    <t>Chú ý nghe, thích được hát theo, vỗ tay, nhún nhảy, lắc lư theo bài hát, bản nhạc; thích nghe đọc thơ, đồng dao, ca dao, tục ngữ; thích nghe kể câu chuyện</t>
  </si>
  <si>
    <t>Vui sướng, chỉ, sờ, ngắm nhìn và nói lên cảm nhận của mình trước vẻ đẹp nổi bật (về màu sắc, hình dáng…) của tác phẩm tạo hình</t>
  </si>
  <si>
    <t>Nghe các bài hát, bản nhạc (nhạc thiếu nhi, dân ca)</t>
  </si>
  <si>
    <t>Nghe và nhận ra các loại nhạc khác nhau (nhạc thiếu nhi, dân ca)</t>
  </si>
  <si>
    <t>Thích nghe các bài hát, bản nhạc (nhạc thiếu nhi, dân ca) theo chủ đề, phù hợp với độ tuổi</t>
  </si>
  <si>
    <t>Nghe và nhận biết các thể loại âm nhạc khác nhau (nhạc thiếu nhi, dân ca, nhạc cổ điển)</t>
  </si>
  <si>
    <t>Nghe và nhận ra sắc thái (vui, buồn, tình cảm tha thiết) của các bài hát, bản nhạc</t>
  </si>
  <si>
    <t>Hát đúng giai điệu, lời ca và thể hiện sắc thái, tình cảm của bài hát</t>
  </si>
  <si>
    <t>Biết hát đúng giai điệu, lời ca, hát diễn cảm phù hợp với sắc thái, tình cảm của bài hát qua giọng hát, nét mặt, điệu bộ, cử chỉ…</t>
  </si>
  <si>
    <t>Hát đúng giai điệu, lời ca bài hát</t>
  </si>
  <si>
    <t>Có khả năng hát đúng giai điệu, lời ca, hát rõ lời và thể hiện sắc thái của bài hát qua giọng hát, nét mặt, điệu bộ…</t>
  </si>
  <si>
    <t>Biết hát tự nhiên, hát được theo giai điệu bài hát quen thuộc</t>
  </si>
  <si>
    <t>Có khả năng vận động nhịp nhàng theo nhịp điệu các bài hát, bản nhạc với các hình thức (vỗ tay theo nhịp, tiết tấu, múa)</t>
  </si>
  <si>
    <t>Có khả năng vận động nhịp nhàng phù hợp với sắc thái, nhịp điệu bài hát, bản nhạc với các hình thức (vỗ tay theo các loại tiết tấu, múa)</t>
  </si>
  <si>
    <t>Vận động đơn giản theo nhịp điệu của các bài hát, bản nhạc</t>
  </si>
  <si>
    <t>Vận động nhịp nhàng theo giai điệu, nhịp điệu của các bài hát, bản nhạc phù hợp với chủ đề, độ tuổi</t>
  </si>
  <si>
    <t>Vận động nhịp nhàng theo giai điệu, nhịp điệu và thể hiện sắc thái phù hợp với các bài hát, bản nhạc</t>
  </si>
  <si>
    <t>Có khả năng vận động theo nhịp điệu bài hát, bản nhạc (vỗ tay theo phách, nhịp, vận động minh họa)</t>
  </si>
  <si>
    <t>Sử dụng các dụng cụ gõ đệm theo phách, nhịp</t>
  </si>
  <si>
    <t>Sử dụng các dụng cụ gõ đệm theo phách, nhịp, tiết tấu</t>
  </si>
  <si>
    <t>Lựa chọn, phối hợp các nguyên vật liệu tạo hình, vật liệu trong thiên nhiên, phế liệu để tạo ra các sản phẩm</t>
  </si>
  <si>
    <t>Phối hợp các nguyên vật liệu tạo hình, vật liệu trong thiên nhiên để tạo ra các sản phẩm</t>
  </si>
  <si>
    <t>Sử dụng các nguyên vật liệu tạo hình để tạo ra các sản phẩm</t>
  </si>
  <si>
    <t>Biết sử dụng các nguyên vật liệu tạo hình để tạo ra sản phẩm theo sự gợi ý</t>
  </si>
  <si>
    <t>Biết phối hợp các nguyên vật liệu tạo hình để tạo ra sản phẩm</t>
  </si>
  <si>
    <t>Biết phối hợp và lựa chọn các nguyên vật liệu tạo hình, vật liệu thiên nhiên để tạo ra sản phẩm</t>
  </si>
  <si>
    <t>Làm lõm, dỗ bẹt, bẻ loe, vuốt nhọn, uốn cong đất nặn để nặn thành sản phẩm có nhiều chi tiết</t>
  </si>
  <si>
    <t>Phối hợp các kĩ năng nặn để tạo thành sản phẩm có bố cục cân đối</t>
  </si>
  <si>
    <t>Biết vẽ các nét thẳng, xiên, ngang để tạo thành bức tranh đơn giản</t>
  </si>
  <si>
    <t>Biết lăn dọc, xoay tròn, ấn dẹt đất nặn để tạo thành các sản phẩm có 1 khối hoặc 2 khối</t>
  </si>
  <si>
    <t>Biết xé theo dải, xé vụn và dán thành sản phẩm đơn giản</t>
  </si>
  <si>
    <t>Biết xếp chồng, xếp cạnh, xếp cách tạo thành các sản phẩm có cấu trúc đơn giản</t>
  </si>
  <si>
    <t>Biết vẽ phối hợp các nét thẳng, xiên ngang, cong tròn tạo thành bức tranh có màu sắc và bố cục</t>
  </si>
  <si>
    <t>Biết xé, cắt theo đường thẳng, đường cong… và dán thành sản phẩm có màu sắc, bố cục</t>
  </si>
  <si>
    <t>Biết phối hợp các kĩ năng vẽ để tạo thành bức tranh có màu sắc hài hòa, bố cục cân đối</t>
  </si>
  <si>
    <t>Biết phối hợp các kĩ năng cắt, xé dán để tạo thành bức tranh có màu sắc hài hoa, bố cục cân đối</t>
  </si>
  <si>
    <t>Nhận xét sản phẩm tạo hình</t>
  </si>
  <si>
    <t>Nhận xét sản phẩm tạo hình về màu sắc, hình dáng / đường nét</t>
  </si>
  <si>
    <t>Nhận xét sản phẩm tạo hình về màu sắc, hình dáng / đường nét và bố cục</t>
  </si>
  <si>
    <t>Biết phối hợp các kĩ năng xếp hình để tạo thành các sản phẩm có kiểu dáng, màu sắc hài hòa, bố cục cân đối</t>
  </si>
  <si>
    <t>Biết phối hợp các kĩ năng xếp hình để tạo thành các sản phẩm có kiểu dáng, màu sắc khác nhau</t>
  </si>
  <si>
    <t>Có khả năng vận động theo ý thích các bài hát, bản nhạc quen thuộc</t>
  </si>
  <si>
    <t>Có khả năng tự nghĩ ra các hình thức để tạo ra âm thanh, vận động, hát theo các bản nhạc, bài hát yêu thích</t>
  </si>
  <si>
    <t>Vận động theo ý thích khi hát / nghe các bài hát, bản nhạc quen thuộc</t>
  </si>
  <si>
    <t>Lựa chọn, thể hiện các hình thức vận động theo nhạc</t>
  </si>
  <si>
    <t>Lựa chọn dụng cụ âm nhạc để gõ đệm theo nhịp điệu bài hát</t>
  </si>
  <si>
    <t>Tự nghĩ ra các hình thức để tạo ra âm thanh, vận động theo các bài hát, bản nhạc yêu thích</t>
  </si>
  <si>
    <t>Tự tạo ra tiết tấu khi nghe nhạc, nghe hát bằng cách gõ đệm bằng dụng cụ gõ</t>
  </si>
  <si>
    <t>Đặt lời theo giai điệu một bài hát, bản nhạc quen thuộc (một câu hoặc một đoạn)</t>
  </si>
  <si>
    <t>Biết lựa chọn dụng cụ để gõ đệm theo nhịp điệu, tiết tấu bài hát</t>
  </si>
  <si>
    <t>Biết gõ đệm bằng dụng cụ theo tiết tấu tự chọn</t>
  </si>
  <si>
    <t>Tạo ra các sản phẩm đơn giản theo ý thích</t>
  </si>
  <si>
    <t>Nói lên ý tưởng tạo hình của mình</t>
  </si>
  <si>
    <t>Biết đặt tên cho sản phẩm tạo hình</t>
  </si>
  <si>
    <t>Đặt tên cho sản phẩm của mình</t>
  </si>
  <si>
    <t xml:space="preserve">Nói được tên, tuổi, giới tính của bản thân </t>
  </si>
  <si>
    <t>Nói được tên, tuổi, giới tính của bản thân, tên bố, mẹ.</t>
  </si>
  <si>
    <t>Nói được họ tên, tuổi, giới tính của bản thân, tên bố, mẹ, địa chỉ nhà hoặc điện thoại</t>
  </si>
  <si>
    <t>Nói được điều bé thích, không thích</t>
  </si>
  <si>
    <t>Những điều bé thích, không thích</t>
  </si>
  <si>
    <t>Nói được điều bé thích, không thích, những việc gì bé có thể làm được</t>
  </si>
  <si>
    <t>Sở thích, khả năng của bản thân</t>
  </si>
  <si>
    <t>Nói được điều bé thích, không thích, những việc bé làm được và việc gì bé không làm dược</t>
  </si>
  <si>
    <t>Nói được mình có điểm gì giống và khác bạn ( dáng vẻ bên ngoài, giới tính, sở thích và khả năng)</t>
  </si>
  <si>
    <t>Điểm giống và khác nhau của mình với người khác</t>
  </si>
  <si>
    <t>Biết mình là con/cháu/anh/chị/em trong gia đình</t>
  </si>
  <si>
    <t xml:space="preserve">Vị trí và trách nhiệm của bản thân trong gia đình và lớp học </t>
  </si>
  <si>
    <t>Biết vâng lời, giúp đỡ bố mẹ, cô giáo những việc vừa sức</t>
  </si>
  <si>
    <t>Thực hiện công việc được giao ( trực nhật, xếp dọn đồ chơi )</t>
  </si>
  <si>
    <t>Biết ứng xử phù hợp với giới tính của bản thân</t>
  </si>
  <si>
    <t>Úng xử phù hợp với giới tính của bản thân</t>
  </si>
  <si>
    <t>Có khả năng đề xuất trò chơi và hoạt động thể hiện sở thích của bản thân</t>
  </si>
  <si>
    <t xml:space="preserve">Tự lựa chọn trò chơi, phân vai chơi, lựa chọn vật liệu chơi, thực hiện vai trò trong nhóm chơi. </t>
  </si>
  <si>
    <t>Chủ động và độc lập trong một số hoạt động</t>
  </si>
  <si>
    <t>Nhận biết được một số trạng thái cảm xúc: vui, buồn, sợ hãi, tức giận, ngạc nhiên, xấu hổ qua tranh; qua nét mặt, cử chỉ, giọng nói của người khác</t>
  </si>
  <si>
    <t>Biết biểu lộ cảm xúc ui, buồn, sợ hãi, tức giận</t>
  </si>
  <si>
    <t>Biểu lộ trạng thái cảm xúc qua nét mặt, cử chỉ, giọng nói; trò chơi; hát, vận động</t>
  </si>
  <si>
    <t>Biết biểu lộ một số cảm xúc: vui, buồn, sợ hãi, tức giận, ngạc nhiên</t>
  </si>
  <si>
    <t>Bày tỏ tình cảm phù hợp với trạng thái cảm xúc của người khác trong các tình huống giao tiếp khác nhau.</t>
  </si>
  <si>
    <t>Mối quan hệ giữa hành vi của trẻ và cảm xúc của người khác</t>
  </si>
  <si>
    <t>Biết kiềm chế cảm xúc tiêu cực khi được an ủi, giải thích</t>
  </si>
  <si>
    <t>Biết thay đổi hành vi và thể hiện cảm xúc phù hợp với hoàn cảnh</t>
  </si>
  <si>
    <t>Nhận ra hình ảnh Bác Hồ. Thích nghe kể chuyện, nghe hát, đọc thơ, xem tranh ảnh về Bác Hồ</t>
  </si>
  <si>
    <t>Kính yêu Bác Hồ</t>
  </si>
  <si>
    <t>Nhận ra hình ảnh Bác Hồ, lăng Bác Hồ. Biết thể hiện tình cảm đối với Bác Hồ qua hát, đọc thơ, cùng cô kể chuyện về Bác hồ.</t>
  </si>
  <si>
    <t>Nhận ra hình ảnh Bác Hồ và một số địa điểm gắn với hoạt động của Bác Hồ ( chỗ ở, nơi làm việc ). Biết thể hiện tình cảm đối với Bác Hồ qua hát, đọc thơ, cùng cô kể chuyện về Bác Hồ</t>
  </si>
  <si>
    <t>Quan tâm đến cảnh đẹp, lễ hội của quê hương, đất nước</t>
  </si>
  <si>
    <t>Biết một vài cảnh đẹp, di tích lịch sử, lễ hội và một vài nét văn hóa truyền thống ( trang phục, món ăn ) của quê hương đất nước</t>
  </si>
  <si>
    <t>Quan tâm đến di tích lịch sử, cảnh đẹp, lễ hội của quê hương đất nước</t>
  </si>
  <si>
    <t>Thực hiện được một số quy định ở lớp và gia đình: Sau khi chơi ếp cất đồ chơi, không tranh giành đồ chơi, vâng lời bố mẹ</t>
  </si>
  <si>
    <t>Biết chào hỏi và nói cảm ơn, xin lỗi khi được nhắc nhở</t>
  </si>
  <si>
    <t>Biết nói cảm ơn, xin lỗi, chào hỏi lễ phép</t>
  </si>
  <si>
    <t>Biết chú ý lắng nghe khi cô, bạn nói</t>
  </si>
  <si>
    <t>Chú ý lắng nghe khi cô, bạn nói</t>
  </si>
  <si>
    <t>Cùng chơi với các bạn trong các trò chơi theo nhóm nhỏ</t>
  </si>
  <si>
    <t>Chờ đến lượt</t>
  </si>
  <si>
    <t>Biết chờ đến lượt khi được nhắc nhở</t>
  </si>
  <si>
    <t>Chờ đến lượt, hợp tác</t>
  </si>
  <si>
    <t>Tôn trọng, hợp tác, chấp nhận.</t>
  </si>
  <si>
    <t>Biết yêu mến bố, mẹ, anh, chị, em ruột</t>
  </si>
  <si>
    <t>Yêu mến bố, mẹ, anh, chị, em ruột</t>
  </si>
  <si>
    <t>Yêu mến, quan tâm đến người thân tong gia đình</t>
  </si>
  <si>
    <t>Biết quan tâm, giúp đỡ bạn khi cần thiết</t>
  </si>
  <si>
    <t>Quan tâm, giúp đỡ bạn</t>
  </si>
  <si>
    <t>Có khả năng nhận biết hành vi " đúng" - " sai", " tốt" - " xấu"</t>
  </si>
  <si>
    <t>Nhận biết hành vi " đúng" - " sai", " tốt" - " xấu"</t>
  </si>
  <si>
    <t>Biết phân biệt hành vi  " đúng" - " sai", " tốt" - " xấu"</t>
  </si>
  <si>
    <t xml:space="preserve">Phân biệt hành vi" đúng" - " sai", " tốt" - " xấu" </t>
  </si>
  <si>
    <t>Thích quan sát cảnh vật thiên nhiên và chăm sóc cây</t>
  </si>
  <si>
    <t>Bảo vệ và chăm sóc con vật, cây cối gần gũi</t>
  </si>
  <si>
    <t>Thích chăm sóc cây, con vật thân thuộc</t>
  </si>
  <si>
    <t>Bảo vệ, chăm sóc con vật và cây cối thân thuộc</t>
  </si>
  <si>
    <t xml:space="preserve">Bảo vệ, chăm sóc con vật và cây cối </t>
  </si>
  <si>
    <t>Biết bỏ rác đúng nơi quy định khi được nhắc nhở</t>
  </si>
  <si>
    <t>Giữ gìn vệ sinh môi trường</t>
  </si>
  <si>
    <t>Bỏ rác đúng nơi quy định</t>
  </si>
  <si>
    <t>Biết tiết kiệm điện, nước khi được sự hướng dẫn của giáo viên</t>
  </si>
  <si>
    <t>Tiết kiệm điện, nước</t>
  </si>
  <si>
    <t>Biết tiết kiệm điện, nước khi được nhắc nhở: Không để tràn nước khi rửa tay, tắt quạt, tắt điện khi ra khỏi phòng</t>
  </si>
  <si>
    <t>Có ý thức tiết kiệm điện, nước trong sinh hoạt: Tắt điện, tắt quạt khi ra khỏi phòng, khóa vòi nước sau khi dùng, không để thừa thức ăn</t>
  </si>
  <si>
    <t>Đếm trên đối tượng trong phạm vi 5 và đếm theo khả năng</t>
  </si>
  <si>
    <t>Đếm trên đối tượng trong phạm vi 10 và đếm theo khả năng</t>
  </si>
  <si>
    <t>1 và nhiều</t>
  </si>
  <si>
    <t>Chữ số, số lượng và số thứ tự trong phạm vi 5</t>
  </si>
  <si>
    <t>Các chữ số, số lượng và số thứ tự trong phạm vi 10</t>
  </si>
  <si>
    <t>Có khả năng so sánh số lượng hai nhóm đối tượng trong phạm vi 5 bằng các cách khác nhau và nói được các từ: bằng nhau, nhiều hơn, ít hơn</t>
  </si>
  <si>
    <t>Có khả năng so sánh số lượng của hai nhóm đối tượng trong phạm vi 10 bằng các cách khác nhau và nói được các từ: bằng nhau, nhiều hơn, ít hơn</t>
  </si>
  <si>
    <t>Có khả năng so sánh số lượng của ba nhóm đối tượng trong phạm vi 10 bằng các cách khác nhau và nói được kết quả: bằng nhau, nhiều nhất, ít hơn, ít nhất</t>
  </si>
  <si>
    <t>Biết đếm trong phạm vi 10 và đếm theo khả năng</t>
  </si>
  <si>
    <t>Biết gộp và đếm hai nhóm đối tượng cùng loại có tổng trong phạm vi 5</t>
  </si>
  <si>
    <t>Tách một nhóm đối tượng có số lượng trong phạm vi 5 thành hai nhóm</t>
  </si>
  <si>
    <t>Biết gộp hai nhóm đối tượng có số lượng trong phạm vi 5, đếm và nói kết quả</t>
  </si>
  <si>
    <t>Tách một nhóm đối tượng thành các nhóm nhỏ hơn</t>
  </si>
  <si>
    <t>Gộp các nhóm đối tượng bằng các cách khau và đếm</t>
  </si>
  <si>
    <t>So sánh số lượng hai nhóm đối tượng trong phạm vi 5 bằng các cách khác nhau</t>
  </si>
  <si>
    <t>So sánh số lượng của hai nhóm đối tượng trong phạm vi 10 bằng các cách khác nhau</t>
  </si>
  <si>
    <t xml:space="preserve">So sánh số lượng của ba nhóm đối tượng trong phạm vi 10 bằng các cách khác nhau </t>
  </si>
  <si>
    <t>Nhận biết các con số từ 5 - 10 và sử dụng các số đó để chỉ số lượng, số thứ tự</t>
  </si>
  <si>
    <t>Nhận biết ý nghĩa các con số được sử dụng trong cuộc sống hằng ngày (số nhà, biển số xe…)</t>
  </si>
  <si>
    <t>Có khả năng nhận biết ý nghĩa các con số được sử dụng trong cuộc sống hằng ngày</t>
  </si>
  <si>
    <t>Có khả năng xếp tương ứng 1 - 1, ghép đôi</t>
  </si>
  <si>
    <t xml:space="preserve"> Xếp tương ứng 1 - 1, ghép đôi</t>
  </si>
  <si>
    <t xml:space="preserve"> Biết xếp tương ứng 1 - 1, ghép đôi</t>
  </si>
  <si>
    <t>Biết ghép thành cặp những đối tượng có mối liên quan</t>
  </si>
  <si>
    <t>Ghép thành cặp những đối tượng có mối liên quan</t>
  </si>
  <si>
    <t>Sử dụng được dụng cụ để đo độ dài, dung tích của 2 đối tượng, nói kết quả đo và so sánh</t>
  </si>
  <si>
    <t>So sánh 2 đối tượng về kích thước</t>
  </si>
  <si>
    <t>Đo độ dài một vật bằng một đơn vị đo</t>
  </si>
  <si>
    <t>Đo dung tích bằng một đơn vị đo</t>
  </si>
  <si>
    <t>Đo độ dài một vật bằng các đơn vị đo khác nhau</t>
  </si>
  <si>
    <t>Đo độ dài các vật, so sánh và diễn đạt kết quả đo</t>
  </si>
  <si>
    <t>Đo dung tích các vật, so sánh và diễn đạt kết quả đo</t>
  </si>
  <si>
    <t>Sử dụng các vật liệu khác nhau để tạo ra các hình đơn giản</t>
  </si>
  <si>
    <t>Nhận biết, gọi tên khối cầu, khối vuông, khối chữ nhật, khối trụ và nhận dạng các khối hình đó trong thực tế</t>
  </si>
  <si>
    <t>So sánh sự khác nhau và giống nhau của các hình: hình vuông, hình tam giác, hình tròn, hình chữ nhật</t>
  </si>
  <si>
    <t>Nhận biết, gọi tên các hình: hình vuông, hình tam giác, hình tròn, hình chữ nhật và nhận dạng các hình đó trong thực tế</t>
  </si>
  <si>
    <t>Chắp ghép các hình hình học để tạo thành các hình mới theo ý thích và theo yêu cầu</t>
  </si>
  <si>
    <t>Sử dụng các hình hình học để chắp ghép</t>
  </si>
  <si>
    <t>Tạo ra một số hình học bằng các cách khác nhau</t>
  </si>
  <si>
    <t>Biết tạo ra một số hình học bằng các cách khác nhau</t>
  </si>
  <si>
    <t>Có khả năng chắp ghép các hình hình học để tạo thành các hình mới theo ý thích và theo yêu cầu</t>
  </si>
  <si>
    <t>Có khả năng sử dụng các hình hình học để chắp ghép</t>
  </si>
  <si>
    <t>Biết sử dụng các vật liệu khác nhau để tạo ra các hình đơn giản</t>
  </si>
  <si>
    <t>Nhận biết được phía trên - phía dưới - phía trước - phái sau, tay phải - tay trái của bản thân</t>
  </si>
  <si>
    <t>Nhận biết  phía trên - phía dưới - phía trước - phái sau, tay phải - tay trái của bản thân</t>
  </si>
  <si>
    <t>Xác định vị trí đồ vật so với bản thân trẻ và so với bạn khác (phía trước- phía sau, phía trên - phía dưới, phía phải - phía trái)</t>
  </si>
  <si>
    <t>Xác định được vị trí đồ vật so với bản thân trẻ và so với bạn khác (phía trước- phía sau, phía trên - phía dưới, phía phải - phía trái)</t>
  </si>
  <si>
    <t>Xác định được vị trí của đồ vật (phía trước- phía sau, phía trên - phía dưới, phía phải - phía trái) so với bản thân trẻ, với bạn khác, với một vật nào đó làm chuẩn</t>
  </si>
  <si>
    <t>Xác định vị trí của đồ vật (phía trước- phía sau, phía trên - phía dưới, phía phải - phía trái) so với bản thân trẻ, với bạn khác, với một vật nào đó làm chuẩn</t>
  </si>
  <si>
    <t>Nhận biết được các buổi: sáng, trưa, chiều, tối</t>
  </si>
  <si>
    <t>Nhận biết  các buổi: sáng, trưa, chiều, tối</t>
  </si>
  <si>
    <t>Nhận biết hôm qua, hôm nay, ngày mai</t>
  </si>
  <si>
    <t>Gọi được tên các ngày trong tuần theo thứ tự</t>
  </si>
  <si>
    <t>1. Các bộ phận cơ thể con người</t>
  </si>
  <si>
    <t>Biết phối hợp các giác quan để xem xét sự vật, hiện tượng như kết hợp nhìn, sờ, ngửi, nếm…để tìm hiểu đặc điểm của đối tượng.</t>
  </si>
  <si>
    <t>Biết phối hợp các giác quan để quan sát, xem xét và thảo luận về sự vật, hiện tượng như sử dụng các giác quan khác nhau để xem xét lá, hoa, quả…. và thảo luận về đặc điểm của đối tượng</t>
  </si>
  <si>
    <t>2. Đồ vật:
* Đồ dùng, đồ chơi</t>
  </si>
  <si>
    <t>Đặc điểm nổi bật, công dụng, cách sử dụng đồ dùng, đồ chơi</t>
  </si>
  <si>
    <t>Nhận biết đặc điểm, công dụng, cách sử dụng đồ dùng, đồ chơi</t>
  </si>
  <si>
    <t>Đặc điểm, công dụng, cách sử dụng đồ dùng, đồ chơi</t>
  </si>
  <si>
    <t>Biết so sánh sự khác nhau và giống nhau của 2-3 đồ dùng, đồ chơi</t>
  </si>
  <si>
    <t>So sánh sự khác nhau và giống nhau của 2-3 đồ dùng, đồ chơi.</t>
  </si>
  <si>
    <t>Biết so sánh sự khác nhau và giống nhau của  đồ dùng, đồ chơi và sự đa dạng của chúng</t>
  </si>
  <si>
    <t>Biết phân loại đồ dùng, đồ chơi theo 1-2 dấu hiệu</t>
  </si>
  <si>
    <t>Phân loại đồ dùng, đồ chơi theo 1-2 dấu hiệu</t>
  </si>
  <si>
    <t>* Phương tiện giao thông</t>
  </si>
  <si>
    <t>Biết tên, đặc điểm, công dụng của một số PTGT quen thuộc</t>
  </si>
  <si>
    <t>Tên, đặc điểm, công dụng của một số PTGT quen thuộc</t>
  </si>
  <si>
    <t>Biết đặc điểm, công dụng của một số PTGT và phân loại theo 1-2 dấu hiệu</t>
  </si>
  <si>
    <t>Đặc điểm, công dụng của một số PTGT và phân loại theo 1-2 dấu hiệu</t>
  </si>
  <si>
    <t>Biết đặc điểm, công dụng của một số PTGT và phân loại theo 2 - 3 dấu hiệu</t>
  </si>
  <si>
    <t>Đặc điểm, công dụng của một số PTGT và phân loại theo 2 - 3 dấu hiệu</t>
  </si>
  <si>
    <t>3. Động vật và thực vật</t>
  </si>
  <si>
    <t>Biết đặc điểm nổi bật và ích lợi của con vật, cây, hoa, quả quen thuộc</t>
  </si>
  <si>
    <t>Đặc điểm nổi bật và ích lợi của con vật, cây, hoa, quả quen thuộc</t>
  </si>
  <si>
    <t>Biết đặc điểm bên ngoài của con vật, cây, hoa, quả gần gũi, ích lợi và tác hại đối với con người</t>
  </si>
  <si>
    <t>Đặc điểm bên ngoài của con vật, cây, hoa, quả gần gũi, ích lợi và tác hại đối với con người</t>
  </si>
  <si>
    <t>Đặc điểm , ích lợi , tác hại, quá trình phát triển và điều kiện sống của một số loại con vật, cây, hoa ,quả</t>
  </si>
  <si>
    <t xml:space="preserve"> Biết so sánh, phân loại  cây, hoa, quả, con vật theo 1-2 dấu hiệu</t>
  </si>
  <si>
    <t xml:space="preserve"> So sánh, phân loại  cây, hoa, quả, con vật theo 1-2 dấu hiệu</t>
  </si>
  <si>
    <t xml:space="preserve"> Biết so sánh, phân loại  cây, hoa, quả, con vật theo 2 - 3 dấu hiệu</t>
  </si>
  <si>
    <t>Biết được mối liên hệ đơn giản giữa con vật, cây quen thuộc với môi trường sống. Cách chăm sóc bảo vệ chúng</t>
  </si>
  <si>
    <t>4. Một số hiện tượng tự nhiên
*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</si>
  <si>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</si>
  <si>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</si>
  <si>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Biết một số hiện tượng thời tiết theo mùa và ảnh hưởng của nó đến sinh hoạt của con nguời</t>
  </si>
  <si>
    <t>Thời tiết theo mùa và ảnh hưởng của nó đến sinh hoạt của con nguời</t>
  </si>
  <si>
    <t>Sự thay đổi trong sinh hoạt của con người, con vật và cây theo mùa</t>
  </si>
  <si>
    <t>* Ngày và đêm, mặt trời, mặt trăng</t>
  </si>
  <si>
    <t>Biết một số dấu hiệu nổi bật của ngày và đêm</t>
  </si>
  <si>
    <t>Một số dấu hiệu nổi bật của ngày và đêm</t>
  </si>
  <si>
    <t>Nhận ra sự khác nhau giữa ngày và đêm</t>
  </si>
  <si>
    <t>Sự khác nhau giữa ngày và đêm</t>
  </si>
  <si>
    <t>Nhận ra sự khác nhau giữa ngày và đêm, mặt trời, mặt trăng</t>
  </si>
  <si>
    <t>Sự khác nhau giữa ngày và đêm, mặt trời, mặt trăng</t>
  </si>
  <si>
    <t>*Nước</t>
  </si>
  <si>
    <t>Biết một số nguồn nước trong sinh hoạt hàng ngày. Ích lợi của nước với đời sống con người, con vật, cây</t>
  </si>
  <si>
    <t>Một số nguồn nước trong sinh hoạt hàng ngày</t>
  </si>
  <si>
    <t>Biết các nguồn nước trong môi trường sống. Ích lợi của nước với đời sống con người con vật và cây. Một số đặc điểm, tính chất của nước và hiểu được nguyên nhân gây ô nhiễm nguồn nước và cách bảo vệ nguồn nước</t>
  </si>
  <si>
    <t>Các nguồn nước trong môi trường sống</t>
  </si>
  <si>
    <t>Ích lợi của nước với đời sống con người, con vật, cây</t>
  </si>
  <si>
    <t>Ích lợi của nước với đời sống con người, con vật và cây</t>
  </si>
  <si>
    <t>Một số đặc điểm, tính chất của nước</t>
  </si>
  <si>
    <t>Nguyên nhân gây ô nhiễm nguồn nước và cách bảo vệ nguồn nước</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</si>
  <si>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</si>
  <si>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</si>
  <si>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</si>
  <si>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</si>
  <si>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</si>
  <si>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B. Làm quen với một số khái niệm sơ đẳng về toán</t>
  </si>
  <si>
    <t>C. Khám phá xã hội</t>
  </si>
  <si>
    <t>1. Nhận biết bản thân, gia đình, trường lớp mầm non và cộng đồng</t>
  </si>
  <si>
    <t>Tên, tuổi, giới tính của bản thân</t>
  </si>
  <si>
    <t>Tên của bố, mẹ các thành viên trong gia đình. Địa chỉ gia đình</t>
  </si>
  <si>
    <t>Họ tên, công việc của bố mẹ, những người thân trong gia đình và công việc của họ. Một số nhu cầu của gia đình. Địa chỉ gia đình</t>
  </si>
  <si>
    <t>2. Nhận biết một số nghề phổ biến và nghề truyền thống ở địa phương</t>
  </si>
  <si>
    <t>3. Nhận biết một số lễ hội và danh lam, thắng cảnh</t>
  </si>
  <si>
    <t>I. LĨNH VỰC GIÁO DỤC PHÁT TRIỂN THỂ CHẤT</t>
  </si>
  <si>
    <t>Đứng một chân, giữ thẳng người trong 10 giây</t>
  </si>
  <si>
    <t>Giữ được thăng bằng cơ thể khi thực hiện vận động đi bằng mép ngoài bàn chân</t>
  </si>
  <si>
    <t>Đi bằng mép ngoài bàn chân</t>
  </si>
  <si>
    <t>Giữ được thăng bằng cơ thể khi thực hiện vận động đi trên dây dài 3-4m đặt trên sàn</t>
  </si>
  <si>
    <t>Đi trên dây</t>
  </si>
  <si>
    <t>Giữ được thăng bằng cơ thể khi thực hiện vận động đi lên, xuống trên ván dốc dài 2,5m, rộng 0,3m, một đầu kê cao 0,3m</t>
  </si>
  <si>
    <t>Đi trên ván kê dốc (dài 2,5m, rộng 0,3m, một đầu kê cao 0,3m)</t>
  </si>
  <si>
    <t>Giữ được thăng bằng cơ thể, nhịp nhàng, khéo léo khi thực hiện vận động đi nối bàn chân tiến, lùi</t>
  </si>
  <si>
    <t>Đi nối bàn chân tiến, lùi</t>
  </si>
  <si>
    <t>Kiểm soát được vận động, phản xạ nhanh khi đi thay đổi tốc độ theo hiệu lệnh 4-5 lần</t>
  </si>
  <si>
    <t xml:space="preserve">Kiểm soát được vận động, phản xạ nhanh khi đi thay đổi hướng vận động ít nhất 3 lần theo đúng hiệu lệnh </t>
  </si>
  <si>
    <t>Đi thay đổi hướng theo hiệu lệnh</t>
  </si>
  <si>
    <t>Mạnh mẽ, khéo léo, phối hợp nhịp nhàng khi đi theo đội hình, đội ngũ và đi đều bước</t>
  </si>
  <si>
    <t>Đi theo đội hình, đội ngũ, đi đều bước</t>
  </si>
  <si>
    <t>Kiểm soát được vận động chạy thay đổi tốc độ ít nhất 3 lần theo đúng hiệu lệnh</t>
  </si>
  <si>
    <t>Chạy thay đổi hướng vận động tốc độ theo đúng hiệu lệnh</t>
  </si>
  <si>
    <t>Kiểm soát được vận động chạy thay đổi hướng theo vật chuẩn (3-4 vật chuẩn đặt zic zắc để đổi hướng)</t>
  </si>
  <si>
    <t>Chạy thay đổi hướng vận động theo đúng hiệu lệnh</t>
  </si>
  <si>
    <t>Chạy được 18m liên tục theo hướng thẳng trong 5-7 giây</t>
  </si>
  <si>
    <t>Chạy 18m liên tục theo hướng thẳng trong 5-7 giây</t>
  </si>
  <si>
    <t>Bền bỉ, dẻo dai, duy trì được vận động chạy chậm 60-80m</t>
  </si>
  <si>
    <t>Bền bỉ, dẻo dai, duy trì được vận động chạy chậm 100 - 120m</t>
  </si>
  <si>
    <t>Chạy chậm 100 - 120m</t>
  </si>
  <si>
    <t>Bền bỉ, dẻo dai, duy trì tốc độ chạy liên tục 150m không hạn chế thời gian</t>
  </si>
  <si>
    <t>Chạy liên tục 150m không hạn chế thời gian</t>
  </si>
  <si>
    <t>Nhanh nhẹn, dẻo dai, khéo léo khi phối hợp thực hiện vận động chạy và vượt qua 2-3 chướng ngại vật</t>
  </si>
  <si>
    <t>Chạy và vượt qua 2-3 chướng ngại vật</t>
  </si>
  <si>
    <t>Thể hiện sự dẻo dai, khả năng phối hợp khéo léo khi thực hiện vận động bò bằng bàn tay và bàn chân giữa 2 đường kẻ rộng 40cm, dài 3-4m không chệch ra ngoài</t>
  </si>
  <si>
    <t>Bò bằng bàn tay và bàn chân giữa 2 đường kẻ rộng 40cm, dài 3-4m</t>
  </si>
  <si>
    <t>Thể hiện sự dẻo dai, khả năng phối hợp nhịp nhàng, khéo léo khi thực hiện vận động bò bằng bàn tay và bàn chân giữa 2 đường kẻ rộng 40cm, dài 4-5m không chệch ra ngoài</t>
  </si>
  <si>
    <t>Bò bằng bàn tay và bàn chân giữa 2 đường kẻ rộng 40cm, dài 4-5m</t>
  </si>
  <si>
    <t xml:space="preserve">Thể hiện sự dẻo dai, khả năng phối hợp khéo léo khi thực hiện vận động bò trong đường zic zăc (có 5 điểm zic zắc, mỗi điểm cách nhau 2m) không chệch ra ngoài </t>
  </si>
  <si>
    <t>Bò trong đường zic zăc qua 5 điểm, mỗi điểm cách nhau 2m</t>
  </si>
  <si>
    <t>Thể hiện sự dẻo dai, khả năng phối hợp nhịp nhàng, khéo léo khi thực hiện vận động bò trong đường zic zăc (có 7 điểm zic zắc, mỗi điểm cách nhau 1,5m) đúng yêu cầu</t>
  </si>
  <si>
    <t>Bò trong đường zic zăc qua 7 điểm, mỗi điểm cách nhau 1,5m</t>
  </si>
  <si>
    <t>Bò chui qua ống dài 1,2 x 0,6m liên tục, không chạm</t>
  </si>
  <si>
    <t>Bò chui qua ống dài1,2 x 0,6m</t>
  </si>
  <si>
    <t>Mạnh dạn, nhanh nhẹn, khéo léo khi bò chui qua ống dài 1,5 x 0,6m liên tục, không chạm</t>
  </si>
  <si>
    <t>Bò chui qua ống dài 1,5 x 0,6m</t>
  </si>
  <si>
    <t>Trườn thẳng hướng đích, liên tục 2m và theo khả năng</t>
  </si>
  <si>
    <t>Trườn theo hướng thẳng</t>
  </si>
  <si>
    <t>Biết phối hợp tay chân nhịp nhàng, khéo léo trườn kết hợp trèo qua ghế dài 1,5m x 30cm đúng kỹ thuật</t>
  </si>
  <si>
    <t>Trườn kết hợp trèo qua ghế dài 1,5m x 30cm</t>
  </si>
  <si>
    <t>Trèo qua ghế dài 1,5m x 30cm khéo léo, nhanh nhẹn và đúng kỹ thuật</t>
  </si>
  <si>
    <t>Trèo qua ghế dài 1,5m x 30cm</t>
  </si>
  <si>
    <t>Mạnh dạn, tự tin, nhanh nhẹn, khéo léo trèo lên xuống 7 gióng thang liên tục ở độ cao 1,5 m so với mặt đất</t>
  </si>
  <si>
    <t>Trèo lên, xuống 7 gióng thang ở độ cao 1,5m</t>
  </si>
  <si>
    <t>Trèo lên xuống 5 gióng thang khéo léo, nhanh nhẹn và liên tục</t>
  </si>
  <si>
    <t>Trèo lên, xuống 5 gióng thang</t>
  </si>
  <si>
    <t>Tung bóng thẳng lên cao và bắt bóng bằng 2 tay ở độ cao 40-50cm, không làm rơi bóng</t>
  </si>
  <si>
    <t>Tung bóng lên cao và bắt bóng bằng 2 tay</t>
  </si>
  <si>
    <t>Nhanh nhẹn, khéo léo vừa đi vừa đập bắt bóng nẩy từ 4-5 lần liên tiếp</t>
  </si>
  <si>
    <t>Đi, đập và bắt bóng nẩy</t>
  </si>
  <si>
    <t>Tung bắt bóng 3 lần liền với cô/bạn ở khoảng cách 3m không làm rơi bóng</t>
  </si>
  <si>
    <t>Tung bắt bóng với người đối diện</t>
  </si>
  <si>
    <t>Biết ném và bắt bóng bằng hai tay từ khoảng cách xa 4m</t>
  </si>
  <si>
    <t>Ném và bắt bóng bằng hai tay từ khoảng cách xa 4m</t>
  </si>
  <si>
    <t>Tự đập bắt bóng được 4-5 lần liên tiếp (đường kính bóng 18cm)</t>
  </si>
  <si>
    <t>Đập và bắt bóng tại chỗ</t>
  </si>
  <si>
    <t>Ném xa bằng 1 tay</t>
  </si>
  <si>
    <t>Ném xa bằng 2 tay</t>
  </si>
  <si>
    <t>Ném được trúng đích đứng cao 1,5m ở khoảng cách xa 2m, đường kính 40cm bằng 1 tay/ 2 tay</t>
  </si>
  <si>
    <t xml:space="preserve">Ném trúng đích đứng ở khoảng cách xa 2m, cao 1,5m, đường kính 40cm bằng 1 tay/ 2 tay </t>
  </si>
  <si>
    <t>Ném trúng đích đứng (xa 1,5m, cao 1,2m)</t>
  </si>
  <si>
    <t>Ném được trúng đích ngang ở khoảng cách xa 2m, đường kính 40cm bằng 1 tay/ 2 tay</t>
  </si>
  <si>
    <t>Ném trúng đích ngang ở khoảng cách xa 2m, đường kính 40cm bằng 1 tay/ 2 tay</t>
  </si>
  <si>
    <t>Ném trúng đích ngang ở khoảng cách xa 2m</t>
  </si>
  <si>
    <t xml:space="preserve">Tập trung, khéo léo thực hiện vận động chuyền, bắt bóng qua đầu chuyển ra sau lưng hoặc ra phía trước </t>
  </si>
  <si>
    <t>Chuyền, bắt bóng qua đầu chuyển ra sau lưng hoặc ra phía trước</t>
  </si>
  <si>
    <t>Biết phối hợp chuyền bắt bóng qua đầu liên tục, không làm rơi bóng</t>
  </si>
  <si>
    <t>Chuyền, bắt bóng qua đầu</t>
  </si>
  <si>
    <t>Biết phối hợp chuyền bắt bóng qua chân liên tục, không làm rơi bóng</t>
  </si>
  <si>
    <t>Chuyền, bắt bóng qua chân</t>
  </si>
  <si>
    <t>Giữ được thăng bằng cơ thể khi thực hiện vận động bật tiến liên tục về phía trước</t>
  </si>
  <si>
    <t>Bật liên tục về phía trước</t>
  </si>
  <si>
    <t>Mạnh dạn, tự tin, dứt khoát khi thực hiện vận động bật liên tục vào 5-7 vòng</t>
  </si>
  <si>
    <t>Bật liên tục vào vòng</t>
  </si>
  <si>
    <t>Giữ được thăng bằng cơ thể khi thực hiện vận động bật xa 35-40 cm</t>
  </si>
  <si>
    <t>Bật xa 35 - 40cm</t>
  </si>
  <si>
    <t>Giữ được thăng bằng cơ thể khi thực hiện vận động bật xa tối thiểu 50 cm</t>
  </si>
  <si>
    <t>Bật xa tối thiểu 50cm</t>
  </si>
  <si>
    <t>Giữ được thăng bằng khi bật nhảy từ độ cao 30-35cm xuống</t>
  </si>
  <si>
    <t>Bật nhảy từ trên cao xuống (cao 30-35cm)</t>
  </si>
  <si>
    <t>Giữ được thăng bằng khi bật nhảy từ độ cao 40-45cm xuống</t>
  </si>
  <si>
    <t>Bật nhảy từ trên cao xuống (cao 40-45cm)</t>
  </si>
  <si>
    <t>Bật tách chân, khép chân qua 5 ô liên tục, không dẫm vạch</t>
  </si>
  <si>
    <t>Bật tách chân, khép chân qua 5 ô</t>
  </si>
  <si>
    <t>Bật tách chân, khép chân qua 7 ô liên tục, không dẫm vạch</t>
  </si>
  <si>
    <t>Giữ được thăng bằng khi bật qua vật cản cao 10-15cm</t>
  </si>
  <si>
    <t>Bật qua vật cản cao 10-15cm</t>
  </si>
  <si>
    <t>Giữ được thăng bằng khi bật qua vật cản cao 15-20cm</t>
  </si>
  <si>
    <t>Bật qua vật cản cao 15-20cm</t>
  </si>
  <si>
    <t>Giữ được thăng bằng khi nhảy lò cò 3m</t>
  </si>
  <si>
    <t>Nhảy lò cò 3m</t>
  </si>
  <si>
    <t>Bền bỉ, dẻo dai và giữ được thăng bằng khi nhảy lò cò 5m</t>
  </si>
  <si>
    <t>Nhảy lò cò 5m</t>
  </si>
  <si>
    <t>Bền bỉ, dẻo dai và giữ được thăng bằng khi nhảy lò cò được ít nhất 5 bước liên tục, đổi chân theo yêu cầu</t>
  </si>
  <si>
    <t>Nhảy lò cò 5 bước liên tục, đổi chân theo yêu cầu</t>
  </si>
  <si>
    <t>Xoay tròn cổ tay</t>
  </si>
  <si>
    <t>Cuộn - xoay tròn cổ tay</t>
  </si>
  <si>
    <t>Thực hiện được các loại cử động bàn tay, ngón tay và cổ tay</t>
  </si>
  <si>
    <t>Các loại cử động bàn tay, ngón tay và cổ tay</t>
  </si>
  <si>
    <t>Co duỗi các ngón tay, đan các ngón tay vào nhau</t>
  </si>
  <si>
    <t>Thực hiện được vận động vo, xoáy, xoắn, vặn</t>
  </si>
  <si>
    <t>Vo, xoáy, xoắn, vặn</t>
  </si>
  <si>
    <t>Tô màu kín, không chờm ra ngoài đường viền các hình vẽ</t>
  </si>
  <si>
    <t>Tô màu hình vẽ</t>
  </si>
  <si>
    <t>Thực hiện được vận động véo, vuốt, miết, búng ngón tay, chạm các đầu ngón tay với nhau, ấn bàn tay</t>
  </si>
  <si>
    <t>Véo, vuốt, miết, búng ngón tay, chạm các đầu ngón tay với nhau, ấn bàn tay</t>
  </si>
  <si>
    <t>Vẽ hình tròn theo mẫu</t>
  </si>
  <si>
    <t>Tô, vẽ được một số hình đơn giản, gần gũi</t>
  </si>
  <si>
    <t>Tô, vẽ hình</t>
  </si>
  <si>
    <t>Vẽ hình và sao chép các chữ cái, chữ số</t>
  </si>
  <si>
    <t>Bước đầu làm quen với việc sử dụng kéo cắt thẳng được một đoạn 10cm</t>
  </si>
  <si>
    <t>Cắt thẳng một đoạn 10cm</t>
  </si>
  <si>
    <t>Cắt, xé thành thạo theo đường thẳng</t>
  </si>
  <si>
    <t>Cắt, xé đường thẳng dài hơn 10cm</t>
  </si>
  <si>
    <t>Cắt, xé được theo đường viền thẳng và cong của các hình đơn giản</t>
  </si>
  <si>
    <t>Cắt, xé theo đường viền thẳng và cong của các hình đơn giản</t>
  </si>
  <si>
    <t>Xếp chồng các hình khối khác nhau</t>
  </si>
  <si>
    <t>Xếp chồng được 10-12 khối</t>
  </si>
  <si>
    <t>Xếp chồng các hình khối</t>
  </si>
  <si>
    <t>Xếp chồng được 12-15 khối, lắp ráp theo mẫu</t>
  </si>
  <si>
    <t xml:space="preserve">Xây dựng, lắp ráp với 12-15 khối </t>
  </si>
  <si>
    <t>Biết tự cài, cởi cúc to</t>
  </si>
  <si>
    <t>Cài, cởi cúc to</t>
  </si>
  <si>
    <t>Đan tết sợi đôi</t>
  </si>
  <si>
    <t>Ghép và dán được các hình vào đúng vị trí cho trước, không bị nhăn</t>
  </si>
  <si>
    <t>Ghép và dán các hình vào vị trí cho sẵn</t>
  </si>
  <si>
    <t>Bước đầu biết sử dụng bút tô vẽ nguệch ngoạc một số hình đơn giản hoặc theo ý thích</t>
  </si>
  <si>
    <t>Tập sử dụng bút tô vẽ nguệch ngoạc</t>
  </si>
  <si>
    <t>Biết tự cài - cởi cúc, xâu - buộc dây</t>
  </si>
  <si>
    <t>Cài - cởi cúc, xâu - buộc dây</t>
  </si>
  <si>
    <t>Biết tự mặc - cởi quần áo, xâu dây giày, cài quai dép, kéo khóa (phéc mơ tuya)</t>
  </si>
  <si>
    <t>Cài - cởi cúc, kéo khóa phéc mơ tuya, xâu - luồn - buộc dây</t>
  </si>
  <si>
    <t>Xé - dán giấy dài khoảng 10cm</t>
  </si>
  <si>
    <t>Xé - dán giấy</t>
  </si>
  <si>
    <t>Biết gập giấy tạo hình đơn giản theo hướng dẫn</t>
  </si>
  <si>
    <t>Gập giấy</t>
  </si>
  <si>
    <t>Nhận biết tên gọi một số thực phẩm quen thuộc</t>
  </si>
  <si>
    <t>Biết 4 nhóm thực phẩm và phân loại một số thực phẩm theo nhóm</t>
  </si>
  <si>
    <t>Nhận biết tên một số thực phẩm thông thường và các nhóm thực phẩm (trên tháp dinh dưỡng)</t>
  </si>
  <si>
    <t>Nhận biết thực phẩm theo 4 nhóm</t>
  </si>
  <si>
    <t>Phân biệt được màu sắc, kích thước, hình dạng, mùi vị của một số thực phẩm thông thường, sẵn có tại địa phương</t>
  </si>
  <si>
    <t>Nhận biết màu sắc, kích thước, hình dạng, mùi vị của một số thực phẩm quen thuộc</t>
  </si>
  <si>
    <t>Nhận biết, phân loại được các thực phẩm theo nguồn gốc khác nhau (thực phẩm có nguồn gốc động vật/thực vật)</t>
  </si>
  <si>
    <t>Nhận biết, phân loại thực phẩm theo nguồn gốc</t>
  </si>
  <si>
    <t>Tên gọi một số món ăn quen thuộc</t>
  </si>
  <si>
    <t>Kể được tên một số thức ăn cần có trong bữa ăn hàng ngày</t>
  </si>
  <si>
    <t>Tên một số thức ăn trong bữa ăn hàng ngày</t>
  </si>
  <si>
    <t>Biết cơ cấu các bữa ăn trong 1 ngày, các món ăn trong 1 bữa ăn</t>
  </si>
  <si>
    <t>Cơ cấu các bữa ăn trong 1 ngày, thức ăn trong bữa ăn</t>
  </si>
  <si>
    <t>Kể được tên và dạng chế biến của một số món ăn quen thuộc</t>
  </si>
  <si>
    <t>Tên và dạng chế biến của một số món ăn quen thuộc</t>
  </si>
  <si>
    <t>Thao tác cơ bản trong chế biến một số món ăn, thức uống đơn giản</t>
  </si>
  <si>
    <t>Kể được một số món ăn đặc trưng thường dùng trong các ngày lễ, tết</t>
  </si>
  <si>
    <t>Tìm hiểu các món ăn đặc trưng ngày lễ, tết</t>
  </si>
  <si>
    <t>Giá trị dinh dưỡng của một số loại thực phẩm</t>
  </si>
  <si>
    <t>Biết cách phân biệt thực phẩm/ thức ăn sạch, an toàn</t>
  </si>
  <si>
    <t>Phân biệt thực phẩm/ thức ăn sạch, an toàn</t>
  </si>
  <si>
    <t>Biết một số cách bảo quản thực phẩm/ thức ăn đơn giản.</t>
  </si>
  <si>
    <t>Cách bảo quản thực phẩm/ thức ăn đơn giản</t>
  </si>
  <si>
    <t>Biết lựa chọn ăn/không ăn những thức ăn có lợi/có hại cho sức khỏe</t>
  </si>
  <si>
    <t>Thức ăn có lợi/ có hại cho sức khỏe con người</t>
  </si>
  <si>
    <t>Biết một số thói quen ăn uống tốt (ăn chậm, nhai kỹ, không kén chọn thức ăn, không vừa nhai vừa nói,…)</t>
  </si>
  <si>
    <t>Thói quen ăn uống tốt/không tốt</t>
  </si>
  <si>
    <t>Biết một số loại bệnh tật liên quan đến ăn uống (ỉa chảy, sâu răng, suy dinh dưỡng, béo phì,…)</t>
  </si>
  <si>
    <t>Bệnh tật liên quan đến ăn uống</t>
  </si>
  <si>
    <t>Bước đầu làm quen với các thao tác rửa tay bằng xà phòng. Biết rửa tay với sự giúp đỡ của người lớn</t>
  </si>
  <si>
    <t>Tập rửa tay bằng xà phòng</t>
  </si>
  <si>
    <t>Có kỹ năng rửa tay bằng xà phòng đúng quy trình. Biết tự rửa tay bằng xà phòng khi được nhắc nhở</t>
  </si>
  <si>
    <t xml:space="preserve">Tập luyện thao tác rửa tay bằng xà phòng </t>
  </si>
  <si>
    <t>Có kỹ năng rửa tay bằng xà phòng đúng quy trình. Có thói quen tự rửa tay bằng xà phòng trước khi ăn, sau khi đi vệ sinh và khi tay bẩn</t>
  </si>
  <si>
    <t xml:space="preserve">Rèn luyện kỹ năng rửa tay bằng xà phòng </t>
  </si>
  <si>
    <t>Bước đầu làm quen với các thao tác lau mặt. Biết lau mặt với sự giúp đỡ của người lớn</t>
  </si>
  <si>
    <t>Làm quen thao tác lau mặt</t>
  </si>
  <si>
    <t>Có kỹ năng lau mặt đúng thao tác. Biết tự lau mặt khi được nhắc nhở</t>
  </si>
  <si>
    <t>Tập luyện thao tác lau mặt</t>
  </si>
  <si>
    <t>Có kỹ năng lau mặt đúng thao tác. Có thói quen tự lau mặt</t>
  </si>
  <si>
    <t>Rèn luyện kỹ năng lau mặt</t>
  </si>
  <si>
    <t>Biết súc miệng bằng nước muối</t>
  </si>
  <si>
    <t>Tập súc miệng bằng nước muối</t>
  </si>
  <si>
    <t xml:space="preserve">Có kỹ năng đánh răng đúng thao tác. Biết tự đánh răng </t>
  </si>
  <si>
    <t>Tập luyện thao tác đánh răng</t>
  </si>
  <si>
    <t>Có kỹ năng đánh răng đúng thao tác. Có thói quen tự đánh răng hàng ngày</t>
  </si>
  <si>
    <t>Rèn luyện kỹ năng đánh răng</t>
  </si>
  <si>
    <t>Biết tháo tất, cởi quần áo với sự giúp đỡ của người lớn</t>
  </si>
  <si>
    <t>Cởi mặc quần áo đơn giản</t>
  </si>
  <si>
    <t>Biết tự thay quần áo khi bị ướt/bẩn</t>
  </si>
  <si>
    <t>Cởi - mặc quần áo</t>
  </si>
  <si>
    <t>Có ý thức giữ đầu tóc, quần áo gọn gàng, sạch sẽ</t>
  </si>
  <si>
    <t>Ý thức vệ sinh cá nhân</t>
  </si>
  <si>
    <t>Biết thể hiện bằng lời nói về nhu cầu ăn, ngủ, vệ sinh cá nhân</t>
  </si>
  <si>
    <t>Diễn đạt nhu cầu cá nhân</t>
  </si>
  <si>
    <t>Biết tự thay quần áo khi bị ướt/bẩn và để vào nơi quy định</t>
  </si>
  <si>
    <t>Thay quần áo và để vào nơi quy định</t>
  </si>
  <si>
    <t>Nhận diện đúng đồ dùng cá nhân</t>
  </si>
  <si>
    <t>Ký hiệu cá nhân</t>
  </si>
  <si>
    <t xml:space="preserve">Biết sử dụng thiết bị vệ sinh đúng cách </t>
  </si>
  <si>
    <t>Nội quy khu vực vệ sinh</t>
  </si>
  <si>
    <t>Cách sử dụng bát, thìa, cốc</t>
  </si>
  <si>
    <t>Biết tự cầm bát, thìa xúc ăn gọn gàng, không rơi vãi, không đổ thức ăn</t>
  </si>
  <si>
    <t>Cách sử dụng bát, thìa</t>
  </si>
  <si>
    <t>Có kỹ năng sử dụng đồ dùng phục vụ ăn uống thành thạo, khéo léo</t>
  </si>
  <si>
    <t>Cách sử dụng đồ dùng ăn uống</t>
  </si>
  <si>
    <t>Có một số hành vi tốt trong ăn uống khi được nhắc nhở</t>
  </si>
  <si>
    <t>Mời cô, mời bạn khi ăn</t>
  </si>
  <si>
    <t>Biết một số hành vi văn minh, thói quen tốt trong ăn uống. Biết thực hiện khi được yêu cầu.</t>
  </si>
  <si>
    <t>Có một số hành vi văn minh, thói quen tốt trong ăn uống và chủ động thực hiện hàng ngày</t>
  </si>
  <si>
    <t>Ăn từ tốn, không đùa nghịch làm đổ vãi thức ăn, không vừa nhai vừa nói</t>
  </si>
  <si>
    <t>Ăn từ tốn, nhai kỹ, không đùa nghịch trong lúc ăn, không vừa nhai vừa nói, biết nhặt cơm rơi vào đĩa</t>
  </si>
  <si>
    <t>Không kén chọn thức ăn, ăn hết suất</t>
  </si>
  <si>
    <t>Không uống nước lã</t>
  </si>
  <si>
    <t>Không uống nước lã, ăn quà vặt ngoài đường</t>
  </si>
  <si>
    <t>Phân biệt thức ăn có lợi/ có hại cho sức khỏe con người</t>
  </si>
  <si>
    <t>Một số cách bảo quản thực phẩm/ thức ăn đơn giản</t>
  </si>
  <si>
    <t>Một số bệnh liên quan đến ăn uống</t>
  </si>
  <si>
    <t>Giữ vệ sinh thân thể</t>
  </si>
  <si>
    <t>Đi vệ sinh đúng nơi quy định</t>
  </si>
  <si>
    <t>Che miệng khi hắt hơi, ho</t>
  </si>
  <si>
    <t>Biết ích lợi và lựa chọn sử dụng trang phục phù hợp thời tiết</t>
  </si>
  <si>
    <t>Ích lợi và cách sử dụng trang phục phù hợp thời tiết</t>
  </si>
  <si>
    <t>Có khả năng nhận biết một số biểu hiện đặc trưng khi ốm và bước đầu biết cách phòng tránh. Biết nói với người lớn khi bị đau, chảy máu, sốt.</t>
  </si>
  <si>
    <t>Nhận biết một số biểu hiện khi ốm, nguyên nhân và cách phòng tránh</t>
  </si>
  <si>
    <t>Nhận ra và biết tránh một số vật dụng nguy hiểm khi được nhắc nhở</t>
  </si>
  <si>
    <t>Một số đồ vật gây nguy hiểm (ổ cắm điện, vật sắc nhọn, vật gây bỏng,…)</t>
  </si>
  <si>
    <t>Biết nhận ra và không chơi một số đồ vật có thể gây nguy hiểm</t>
  </si>
  <si>
    <t>Những đồ vật gây nguy hiểm (ổ cắm điện, vật sắc nhọn, vật gây bỏng,…)</t>
  </si>
  <si>
    <t>Nhận ra và không chơi một số đồ vật có thể gây nguy hiểm. Nói được mối nguy hiểm khi đến gần</t>
  </si>
  <si>
    <t>Nhận ra và biết tránh nơi nguy hiểm khi được nhắc nhở</t>
  </si>
  <si>
    <t>Một số khu vực nguy hiểm</t>
  </si>
  <si>
    <t>Những khu vực mất vệ sinh, nguy hiểm</t>
  </si>
  <si>
    <t>Không chơi ở những nơi mất vệ sinh, nguy hiểm. Nói được mối nguy hiểm nếu đến gần</t>
  </si>
  <si>
    <t>Biết tránh một số hành động nguy hiểm khi được nhắc nhở</t>
  </si>
  <si>
    <t>Những việc làm có thể gây nguy hiểm cho bản thân (cười đùa khi ăn uống dễ gây sặc, ngậm hột hạt, tự ý uống thuốc/ ăn thức ăn lạ,…)</t>
  </si>
  <si>
    <t>Biết và không làm một số hành động có thể gây nguy hiểm</t>
  </si>
  <si>
    <t>Biết và không làm một số việc có thể gây nguy hiểm</t>
  </si>
  <si>
    <t>Những việc làm có thể gây nguy hiểm cho bản thân và người khác (trêu động vật, hút thuốc lá có hại cho sức khỏe, không lại gần người đang hút thuốc lá,…)</t>
  </si>
  <si>
    <t>Biết gọi người lớn khi gặp một số trường hợp khẩn cấp</t>
  </si>
  <si>
    <t>Một số trường hợp khẩn cấp (cháy, có người rơi xuống nước, ngã chảy máu,..)</t>
  </si>
  <si>
    <t>Nhận biết được một số trường hợp khẩn cấp</t>
  </si>
  <si>
    <t xml:space="preserve"> Biết gọi người giúp đỡ khi bị lạc và cung cấp được một số thông tin để hỗ trợ tìm người thân</t>
  </si>
  <si>
    <t>Tên và số điên thoại của người thân. Địa chỉ gia đình</t>
  </si>
  <si>
    <t>Biết tránh một số trường hợp không an toàn</t>
  </si>
  <si>
    <t>Một số trường hợp không an toàn:
- Người lạ bế ẫm, rủ đi chơi, cho đồ ăn.
- Tự ý đi ra khỏi nhà/trường/lớp một mình khi chưa được người lớn cho phép</t>
  </si>
  <si>
    <t>Địa chỉ, số điện thoại của người thân và các số điện thoại trợ giúp: 111,113,114,115</t>
  </si>
  <si>
    <t>Tự giác thực hiện được một số quy định về an toàn tại trường/lớp</t>
  </si>
  <si>
    <t xml:space="preserve">Quy định an toàn của trường/lớp </t>
  </si>
  <si>
    <t>Tự giác thực hiện được một số quy định về an toàn tại nơi công cộng</t>
  </si>
  <si>
    <t>Quy định đảm bảo an toàn nơi công cộng</t>
  </si>
  <si>
    <t>A. Khám phá khoa học</t>
  </si>
  <si>
    <t>II. LĨNH VỰC GIÁO DỤC PHÁT TRIỂN NHẬN THỨC</t>
  </si>
  <si>
    <t>III. LĨNH VỰC GIÁO DỤC PHÁT TRIỂN NGÔN NGỮ</t>
  </si>
  <si>
    <t>V. LĨNH VỰC GIÁO DỤC PHÁT TRIỂN THẨM MỸ</t>
  </si>
  <si>
    <t>Nhận biết một số biểu hiện khi ốm</t>
  </si>
  <si>
    <t>Nhận biết một số biểu hiện khi ốm và cách phòng tránh đơn giản</t>
  </si>
  <si>
    <t>Có khả năng nhận biết một số biểu hiện đặc trưng khi ốm và bước đầu biết cách phòng tránh. Chủ động nói với người lớn khi bị đau, chảy máu, sốt.</t>
  </si>
  <si>
    <t>Có khả năng nhận biết một số biểu hiện  khi ốm. Biết nói với người lớn khi bị đau, chảy máu</t>
  </si>
  <si>
    <t>Nhận biết trang phục theo thời tiết. Bước đầu tập mặc quần áo</t>
  </si>
  <si>
    <t>Có khả năng nhận biết trang phục theo thời tiết. Bước đầu tập mặc quần áo</t>
  </si>
  <si>
    <t>Biết chọn thực phẩm sạch, tươi ngon có lợi cho sức khỏe</t>
  </si>
  <si>
    <t>Lựa chọn thực phẩm sạch, tươi ngon có lợi cho sức khỏe</t>
  </si>
  <si>
    <t>Làm quen một số cách bảo quản thực phẩm/ thức ăn đơn giản.</t>
  </si>
  <si>
    <t>Biết chọn thực phẩm ngon có lợi cho sức khỏe</t>
  </si>
  <si>
    <t>Chọn thực phẩm ngon có lợi cho sức khỏe</t>
  </si>
  <si>
    <t>Đi thăng bằng trên ghế thể dục (2m x 0,25m x 0,35m) đầu đội túi cát</t>
  </si>
  <si>
    <t>Biết dùng một số bộ phận cơ thể để giữ bóng</t>
  </si>
  <si>
    <t>Giữ bóng bằng 2 chân, 2 cẳng tay kết hợp đi tiến về phía trước 2m</t>
  </si>
  <si>
    <t>Đá bóng ra xa được khoảng 1,5m</t>
  </si>
  <si>
    <t>Đá bóng</t>
  </si>
  <si>
    <t>Đá bóng vào gôn</t>
  </si>
  <si>
    <t>Đá được quả bóng vào đích ở khoảng cách xa 1,5m với đích rộng 0,6m</t>
  </si>
  <si>
    <t>Đá trúng được một quả bóng đang lăn</t>
  </si>
  <si>
    <t>Đá bóng lăn</t>
  </si>
  <si>
    <t>Sử dụng một số thiết bị văn phòng phẩm</t>
  </si>
  <si>
    <t>Biết sử dụng đúng cách một số văn phòng phẩm thông thường: kéo, bút chì, bút lông, hồ dán, băng keo 2 mặt</t>
  </si>
  <si>
    <t>Biết sử dụng đúng cách một số văn phòng phẩm thông thường: băng keo 1 mặt, ghim vòng, gim bấm, dập lỗ,…</t>
  </si>
  <si>
    <t>Biết sử dụng đúng cách một số văn phòng phẩm thông thường: kéo, bút dạ/sáp màu, hồ dán,…</t>
  </si>
  <si>
    <t>Biết tự xúc ăn và sử dụng bát, thìa, cốc đúng cách.</t>
  </si>
  <si>
    <t>Không đùa nghịch làm đổ vãi thức ăn</t>
  </si>
  <si>
    <t>Không khạc nhổ bừa bãi</t>
  </si>
  <si>
    <t>Có một số thói quen tốt trong vệ sinh, phòng bệnh</t>
  </si>
  <si>
    <t>Có một số hành vi tốt trong vệ sinh phòng bệnh</t>
  </si>
  <si>
    <t>Biết chấp nhận và thực hiện được một số hành vi tốt trong vệ sinh phòng bệnh khi được nhắc nhở</t>
  </si>
  <si>
    <t>Những việc làm có thể gây nguy hiểm cho bản thân (cười đùa khi ăn uống dễ gây sặc, ngậm hột hạt, tự ý uống thuốc/ ăn thức ăn lạ, không leo trèo bàn ghế , lan can, không theo người lạ,…)</t>
  </si>
  <si>
    <t>Biết và thực hiện được một số quy tắc an toàn đơn giản</t>
  </si>
  <si>
    <t>Một số quy tắc an toàn đơn giản ( quy tắc đi lên xuống cầu thang, chờ người lớn đưa sang đường,…)</t>
  </si>
  <si>
    <t>Biết và thực hiện được một số quy định an toàn ở nơi công cộng</t>
  </si>
  <si>
    <t>Một số biển báo giao thông</t>
  </si>
  <si>
    <t>x</t>
  </si>
  <si>
    <t>Nhận biết được đặc điểm, công dụng, cách sử dụng đồ dùng, đồ chơi</t>
  </si>
  <si>
    <t>Biết một số đặc điểm nổi bật và cách sử dụng đồ dùng, đồ chơi quen thuộc</t>
  </si>
  <si>
    <t>Mối liên hệ đơn giản giữa đặc điểm cấu tạo với cách sử dụng của đồ chơi/đồ dùng quen thuộc</t>
  </si>
  <si>
    <t>Biết được mối liên hệ đơn giản giữa đặc điểm cấu tạo với cách sử dụng của đồ dùng/ đồ chơi quen thuộc</t>
  </si>
  <si>
    <t>Sự giống, khác nhau và sự đa dạng của đồ dùng/đồ chơi</t>
  </si>
  <si>
    <t>Biết đặc điểm, ích lợi , tác hại, quá trình phát triển và điều kiện sống của một số loại con vật, cây, hoa ,quả</t>
  </si>
  <si>
    <t>So sánh, phân loại  cây, hoa, quả, con vật theo 2-3 dấu hiệu</t>
  </si>
  <si>
    <t>Có khả năng quan sát, phán đoán để nhận biết được mối liên hệ đơn giản giữa con vật, cây với môi trường sống và cách chăm sóc bảo vệ</t>
  </si>
  <si>
    <t>Có khả năng tự quan sát, phán đoán để phát hiện được mối liên hệ đơn giản giữa con vật, cây với môi trường sống và cách chăm sóc bảo vệ</t>
  </si>
  <si>
    <t>Biết thói quen và nhu cầu của một số con vật gần gũi</t>
  </si>
  <si>
    <t>Biết thói quen và nhu cầu của một số con vật</t>
  </si>
  <si>
    <t>Thói quen và nhu cầu của một số con vật</t>
  </si>
  <si>
    <t>Biết thời tiết thay đổi theo mùa và thứ tự các mùa trong năm</t>
  </si>
  <si>
    <t>Thời tiết thay đổi theo mùa và thứ tự các mùa trong năm</t>
  </si>
  <si>
    <t xml:space="preserve">Có một số hiểu biết về các nguồn ánh sáng và sự cần thiết của nó với cuộc sống con người, con vật, cây </t>
  </si>
  <si>
    <t xml:space="preserve">Các nguồn ánh sáng và sự cần thiết của nó với cuộc sống con người, con vật, cây </t>
  </si>
  <si>
    <t>Có một số hiểu biết về không khí và sự cần thiết của nó với cuộc sống con người, con vật, cây</t>
  </si>
  <si>
    <t>Không khí và sự cần thiết của nó với cuộc sống con người, con vật, cây</t>
  </si>
  <si>
    <t>Có một số hiểu biết về các nguồn ánh sáng và cách sử dụng hợp lý</t>
  </si>
  <si>
    <t>Các nguồn ánh sáng và cách sử dụng tiết kiệm, hiệu quả</t>
  </si>
  <si>
    <t>Đặc điểm, tính chất của đất, đá, cát, sỏi</t>
  </si>
  <si>
    <t>Biết đặc điểm, tính chất của một số đất, đá, cát, sỏi</t>
  </si>
  <si>
    <t>Đặc điểm chung, tính chất nổi bật của đất, đá, cát, sỏi</t>
  </si>
  <si>
    <t>Biết sử dụng các giác quan để xem xét, tìm hiểu đối tượng (nhìn, nghe, ngửi, sờ…để nhận ra đặc điểm nổi bật của đối tượng)</t>
  </si>
  <si>
    <t>Các giác quan và chức năng của các giác quan</t>
  </si>
  <si>
    <t>Một số bộ phận cơ thể và chức năng của chúng</t>
  </si>
  <si>
    <t>Biết một số bộ phận của cơ thể và chức năng của chúng</t>
  </si>
  <si>
    <t>Biết một số bộ phận cơ thể con người và cơ thể luôn thay đổi, phát triển</t>
  </si>
  <si>
    <t>Biết so sánh một số bộ phận trên cơ thể của mình, của bạn về độ cao thâp, sự thay đổi của bản thân về chiều cao cân nặng</t>
  </si>
  <si>
    <t>Nhận biết được sự giống và khác nhau giữa mình và bạn về một số bộ phận trên cơ thể, chiều cao, cân nặng</t>
  </si>
  <si>
    <t>Biết phân loại đồ dùng, đồ chơi theo 2-3 dấu hiệu về chất liệu và công dụng</t>
  </si>
  <si>
    <t>Phân loại đồ dùng, đồ chơi theo 2-3 dấu hiệu về chất liệu và công dụng</t>
  </si>
  <si>
    <t>Quan sát, phán đoán mối liên hệ đơn giản giữa con vật, cây với môi trường sống và cách chăm sóc bảo vệ</t>
  </si>
  <si>
    <t>Mối liên hệ đơn giản giữa con vật, cây với môi trường sống và cách chăm sóc bảo vệ</t>
  </si>
  <si>
    <t>Nói được một số đặc điểm nổi bật của các mùa trong năm nơi trẻ sống</t>
  </si>
  <si>
    <t>Đặc điểm nổi bật của các mùa trong năm nơi trẻ sống</t>
  </si>
  <si>
    <t>Dự đoán được một số hiện tượng tự nhiên đơn giản sắp xảy ra</t>
  </si>
  <si>
    <t xml:space="preserve">Dấu hiệu dự báo về sự xuất hiện của một số hiện tượng tự nhiên </t>
  </si>
  <si>
    <t>Biết được ảnh hưởng của thời tiết đến sinh hoạt của con người và sự thay đổi của con vật và cây theo mùa</t>
  </si>
  <si>
    <t>Nhận biết, phân biệt được 1 và nhiều</t>
  </si>
  <si>
    <t>Biết sử dụng các số từ 1 - 5 để chỉ số lượng, số thứ tự</t>
  </si>
  <si>
    <t>Quan tâm đến số lượng và biết đếm trên các đối tượng giống nhau, đếm đến 5 và đếm theo khả năng</t>
  </si>
  <si>
    <t>Quan tâm đến số lượng và biết đếm trên các đối tượng giống nhau, đếm đến 10 và đếm theo khả năng</t>
  </si>
  <si>
    <t>Biết gộp các nhóm đối tượng trong phạm vi 10, đếm và nói kết quả</t>
  </si>
  <si>
    <t>Gộp và đếm hai nhóm đối tượng cùng loại có tổng trong phạm vi 5</t>
  </si>
  <si>
    <t>Gộp hai nhóm đối tượng có số lượng trong phạm vi 5, đếm và nói kết quả</t>
  </si>
  <si>
    <t>Biết tách một nhóm đối tượng có số lượng trong phạm vi 5 thành hai nhóm</t>
  </si>
  <si>
    <t>Biết tách một nhóm đối tượng thành các nhóm nhỏ hơn</t>
  </si>
  <si>
    <t>Biết tách một nhóm đối tượng trong phạm vi 10 thành hai nhóm bằng ít nhất 2 cách và so sánh số lượng của các nhóm</t>
  </si>
  <si>
    <t>Tách một nhóm đối tượng trong phạm vi 10 thành hai nhóm bằng các cách khác nhau và so sánh</t>
  </si>
  <si>
    <t>Nhận biết được mục đích của tiền trong cuộc sống (để mua thức ăn, đồ chơi,…)</t>
  </si>
  <si>
    <t>Đếm trong phạm vi 10, đếm xuôi, đếm ngược theo khả năng</t>
  </si>
  <si>
    <t xml:space="preserve">Nhận ra được quy tắc sắp xếp của 2 đối tượng (AB) và tiếp tục thực hiện sao chép lại </t>
  </si>
  <si>
    <t>Xếp xen kẽ (AB)</t>
  </si>
  <si>
    <t xml:space="preserve">Nhận ra được quy tắc sắp xếp của 3 đối tượng (ABC, AAB, ABB) và tiếp tục thực hiện sao chép lại </t>
  </si>
  <si>
    <t>So sánh, phát hiện quy tắc sắp xếp và sắp xếp theo quy tắc (ABC, AAB, ABB)</t>
  </si>
  <si>
    <t xml:space="preserve">Nhận ra được quy tắc sắp xếp của 4 đối tượng (ABCD, AABB, ABBA) và tiếp tục thực hiện sao chép lại </t>
  </si>
  <si>
    <t>So sánh, phát hiện quy tắc sắp xếp và sắp xếp theo quy tắc  (ABCD, AABB, ABBA)</t>
  </si>
  <si>
    <t>Tạo ra quy tắc sắp xếp theo ý thích</t>
  </si>
  <si>
    <t>Biết tự sáng tạo ra mẫu sắp xếp và tiếp tục sắp xếp</t>
  </si>
  <si>
    <t>Biết so sánh 2 đối tượng về kích thước và nói được các từ: to hơn / nhỏ hơn; dài hơn / ngắn hơn; cao hơn / thấp hơn; bằng nhau</t>
  </si>
  <si>
    <t>Sử dụng được một số dụng cụ để đo, đong và so sánh, nói kết quả (3 đối tượng)</t>
  </si>
  <si>
    <t>Chỉ ra được các điểm giống, khác nhau giữa hai hình (tròn và tam giác, vuông và chữ nhật…)</t>
  </si>
  <si>
    <t>Gọi tên và chỉ ra được các điểm giống, khác nhau giữa hai khối cầu và khối trụ, khối vuông và khối chữ nhật</t>
  </si>
  <si>
    <t>Nhận biết và gọi tên được các hình: hình vuông, hình tam giác, hình tròn, hình chữ nhật và nhận dạng các hình đó trong thực tế</t>
  </si>
  <si>
    <t>Nhận biết và gọi tên được các hình thoi, hình ô van và nhận dạng các hình đó trong thực tế</t>
  </si>
  <si>
    <t>Nhận biết và gọi tên các hình thoi, hình ô van và nhận dạng các hình đó trong thực tế</t>
  </si>
  <si>
    <t>Biết thu thập thông tin và tạo ra biểu đồ, đồ thị đơn giản (VD: biểu đồ về thời tiết, chiều cao cây,…)</t>
  </si>
  <si>
    <t>Tạo biểu đồ, đồ thị đơn giản</t>
  </si>
  <si>
    <t>Phân biệt  được hôm qua, hôm nay, ngày mai qua các sự kiện hàng ngày</t>
  </si>
  <si>
    <t>Nói được ngày trên đốc lịch và giờ trên đồng hồ/điện thoại</t>
  </si>
  <si>
    <t>Nhận biết ngày trên đốc lịch và giờ trên đồng hồ/điện thoại</t>
  </si>
  <si>
    <t>Gọi được tên các tháng trong năm theo thứ tự</t>
  </si>
  <si>
    <t>Gọi tên các ngày trong tuần</t>
  </si>
  <si>
    <t>Gọi được tên các mùa trong năm theo thứ tự</t>
  </si>
  <si>
    <t>Nhận biết các tháng trong năm theo thứ tự</t>
  </si>
  <si>
    <t>Nhận biết các mùa trong năm theo thứ tự</t>
  </si>
  <si>
    <t>Nói được tên, tuổi, giới tính của bản thân khi được hỏi</t>
  </si>
  <si>
    <t>Nói được tên của bố, mẹ, các thành viên trong gia đình và địa chỉ gia đình khi được hỏi</t>
  </si>
  <si>
    <t>Nói được họ tên, công việc của bố mẹ, những người thân trong gia đình và công việc của họ. Một số nhu cầu của gia đình. Địa chỉ gia đình</t>
  </si>
  <si>
    <t>Nói đầy đủ được họ và tên, ngày sinh, giới tính, đặc điểm bên ngoài, sở thích của bản thân và vị trí của trẻ trong gia đình</t>
  </si>
  <si>
    <t>Nói được họ tên, tuổi, giới tính của bản thân, đặc điểm bên ngoài, sở thích của bản thân khi được hỏi, trò chuyện</t>
  </si>
  <si>
    <t xml:space="preserve">Họ tên, tuổi, giới tính, đặc điểm bên ngoài, sở thích của bản thân </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</si>
  <si>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</si>
  <si>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</si>
  <si>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</si>
  <si>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Nói được tên, tuổi, giới tính, công việc hàng ngày của các thành viên trong gia đình; số điện thoại của gia đình, quy mô gia đình, nhu cầu gia đình khi được hỏi, trò chuyện, xem tranh ảnh về gia đình</t>
  </si>
  <si>
    <t>Thông tin về gia đình và các thành viên trong gia đình (tên, tuổi, sở thích, nghề nghiệp, địa chỉ, nhu cầu, số điện thoại…)</t>
  </si>
  <si>
    <t>Tên và địa chỉ của trường, lớp; tên và công việc của cô giáo và các cô bác ở trường</t>
  </si>
  <si>
    <t>Nói được tên và địa chỉ của trường, lớp; tên và công việc của cô giáo và các cô bác ở trường khi được hỏi, trò chuyện.</t>
  </si>
  <si>
    <t>Biết được những đặc điểm nổi bật của trường/lớp mầm non; công việc của các cô bác trong trường khi được hỏi, trò chuyện</t>
  </si>
  <si>
    <t>Đặc điểm nổi bật của trường/lớp mầm non; công việc của các cô bác trong trường</t>
  </si>
  <si>
    <t>Tên các bạn, đồ dùng đồ chơi của lớp, các hoạt động của trẻ ở trường</t>
  </si>
  <si>
    <t>Nói được họ tên và một vài đặc điểm của các bạn, các hoạt động của trẻ ở trường khi được hỏi, trò chuyện</t>
  </si>
  <si>
    <t>Họ tên và một vài đặc điểm của các bạn, các hoạt động của trẻ ở trường</t>
  </si>
  <si>
    <t>Nói được họ tên, đặc điểm, sở thích của các bạn, các hoạt động của trẻ ở trường khi được hỏi, trò chuyện</t>
  </si>
  <si>
    <t>Họ tên, đặc điểm, sở thích của các bạn, các hoạt động của trẻ ở trường</t>
  </si>
  <si>
    <t>Kể tên và nói được sản phẩm, ích lợi của nghề nông, nghề xây dựng,..khi được hỏi, xem tranh</t>
  </si>
  <si>
    <t>Tên gọi, công việc, công cụ, sản phẩm, ích lợi… của một số nghề phổ biến</t>
  </si>
  <si>
    <t xml:space="preserve">Nghề truyền thống của địa phương. Đặc điểm và sự khác nhau của một số nghề. </t>
  </si>
  <si>
    <t xml:space="preserve">Biết được một số nghề truyền thống của địa phương. Nói được đặc điểm và sự khác nhau của một số nghề. </t>
  </si>
  <si>
    <t>Kể được tên, công việc, công cụ, sản phẩm/ ích lợi… của một số nghề phổ biến khi được hỏi, trò chuyện</t>
  </si>
  <si>
    <t>Kể được tên một số lễ hội: Ngày khai giảng, tết trung thu….qua trò chuyện, tranh ảnh</t>
  </si>
  <si>
    <t xml:space="preserve">Tên một số lễ hội </t>
  </si>
  <si>
    <t>Kể được tên và nói được đặc điểm của một số ngày lễ hội</t>
  </si>
  <si>
    <t>Tên và đặc điểm của một số ngày lễ hội</t>
  </si>
  <si>
    <t>Kể được tên và hoạt động nổi bật của một số lễ hội, sự kiện văn hóa tại địa phương</t>
  </si>
  <si>
    <t>Tên và hoạt động nổi bật của một số lễ hội, sự kiện văn hóa địa phương</t>
  </si>
  <si>
    <t>Kể được tên một vài danh lam, thắng cảnh ở địa phương</t>
  </si>
  <si>
    <t>Danh lam, thắng cảnh ở địa phương</t>
  </si>
  <si>
    <t>Kể được tên và nêu một vài đặc điểm của cảnh đẹp, di tích lịch sử ở địa phương</t>
  </si>
  <si>
    <t>Tên và đặc điểm của cảnh đẹp, di tích lịch sử ở địa phương</t>
  </si>
  <si>
    <t>Kể được tên và nêu được một vài nét đặc trưng của danh lam, thắng cảnh, di tích lịch sử của quê hương, đất nước</t>
  </si>
  <si>
    <t>Tên và nét đặc trưng của danh lam, thắng cảnh, di tích lịch sử của quê hương, đất nước</t>
  </si>
  <si>
    <t>Biết được Cờ Tổ quốc</t>
  </si>
  <si>
    <t>Cờ Tổ quốc</t>
  </si>
  <si>
    <t>Lá Cờ của 2-3 quốc gia</t>
  </si>
  <si>
    <t>Biết được Lá Cờ của 2-3 quốc gia</t>
  </si>
  <si>
    <t>Nhận biết, phân biệt được Lá Cờ của 3-5 quốc gia</t>
  </si>
  <si>
    <t>Lá Cờ của 3-5 quốc gia</t>
  </si>
  <si>
    <t>Kể được một số địa điểm công cộng gần gũi nơi trẻ sống</t>
  </si>
  <si>
    <t xml:space="preserve">Một số địa điểm công cộng gần gũi </t>
  </si>
  <si>
    <t>5. Công nghệ</t>
  </si>
  <si>
    <t>Thực hiện được một số thao tác cơ bản với máy tính: tắt, mở, di chuột, kích chuột (kích đơn)</t>
  </si>
  <si>
    <t>Thao tác cơ bản với máy tính: tắt, mở, di chuột, kích chuột đơn</t>
  </si>
  <si>
    <t>Thực hiện được một số thao tác cơ bản với máy tính: tắt, mở, di chuyển chuột, kích chuột (kích đôi)</t>
  </si>
  <si>
    <t>Một số thao tác cơ bản với máy tính: tắt, mở, di chuyển chuột, kích chuột (kích đôi)</t>
  </si>
  <si>
    <t>Thực hiện được một số thao tác cơ bản với máy tính: tắt, mở, di chuyển chuột, kích chuột, mở thư mục</t>
  </si>
  <si>
    <t>Một số thao tác cơ bản với máy tính: tắt, mở, di chuyển chuột, kích chuột , mở thư mục</t>
  </si>
  <si>
    <t>Có khả năng nghe hiểu các từ khái quát, từ trái nghĩa</t>
  </si>
  <si>
    <t>Có khả năng nghe hiểu và thực hiện được các hướng dẫn bằng lời trong các hoạt động cá nhân, tập thể để hoàn thành nhiệm vụ</t>
  </si>
  <si>
    <t>Nghe hiểu và làm theo các hướng dẫn trong hoạt động cá nhân và tập thể (được 3-4 yêu cầu liên tiếp)</t>
  </si>
  <si>
    <t>Nghe hiểu, sử dụng các câu đơn, câu mở rộng trong giao tiếp</t>
  </si>
  <si>
    <t>Có khả năng nghe hiểu, sử dụng các câu đơn, câu mở rộng trong giao tiếp</t>
  </si>
  <si>
    <t>Có khả năng nghe hiểu, sử dụng các câu đơn, câu mở rộng, câu phức trong giao tiếp</t>
  </si>
  <si>
    <t>Nghe hiểu, sử dụng các câu đơn, câu mở rộng, câu phức trong giao tiếp</t>
  </si>
  <si>
    <t>Nghe hiểu các từ khái quát (đồ dùng, đồ chơi,...), từ trái nghĩa (cao - thấp, ngắn - dài)</t>
  </si>
  <si>
    <t>Nhận ra một số sắc thái biểu cảm của lời nói (vui, buồn, sợ hãi)</t>
  </si>
  <si>
    <t>Một số sắc thái biểu cảm của lời nói (vui, buồn, sợ hãi)</t>
  </si>
  <si>
    <t>Nhận ra và thể hiện một số sắc thái biểu cảm của lời nói (vui, buồn, sợ hãi, tức giận)</t>
  </si>
  <si>
    <t>Một số sắc thái biểu cảm của lời nói (vui, buồn, sợ hãi, tức giận)</t>
  </si>
  <si>
    <t xml:space="preserve">Nhận ra được sắc thái biểu cảm của lời nói khi vui, buồn, tức giận, ngạc nhiên, sợ hãi và biết sử dụng phù hợp hoàn cảnh </t>
  </si>
  <si>
    <t>Một số sắc thái biểu cảm của lời nói (vui, buồn, sợ hãi, tức giận, ngạc nhiên) và sử dụng phù hợp</t>
  </si>
  <si>
    <t>Biết lắng nghe và trả lời được câu hỏi của người đối thoại</t>
  </si>
  <si>
    <t>Biết lắng nghe và trao đổi với người đối thoại</t>
  </si>
  <si>
    <t>Lắng nghe và trao đổi với người đối thoại</t>
  </si>
  <si>
    <t>Lắng nghe và trả lời câu hỏi của người đối thoại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</si>
  <si>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</si>
  <si>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</si>
  <si>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Có khả năng nghe hiểu các từ khái quát chỉ đặc điểm, tính chất, công dụng và các từ biểu cảm</t>
  </si>
  <si>
    <t>Nghe hiểu các từ khái quát chỉ đặc điểm, tính chất, công dụng và các từ biểu cảm</t>
  </si>
  <si>
    <t>Nói rõ các tiếng trong Tiếng Việt</t>
  </si>
  <si>
    <t>Nói rõ các tiếng có chứa các âm khó để người nghe có thể hiểu được</t>
  </si>
  <si>
    <t>Kể rõ ràng, có trình tự về sự việc, hiện tượng nào đó để người nghe có thể hiểu được</t>
  </si>
  <si>
    <t>Phát âm các tiếng có phụ âm đầu, phụ âm cuối gần giống nhau và các thanh điệu</t>
  </si>
  <si>
    <t>Sử dụng được các từ thông dụng chỉ sự vật, hoạt động, đặc điểm</t>
  </si>
  <si>
    <t>Sử dụng được các từ chỉ sự vật, hoạt động, đặc điểm</t>
  </si>
  <si>
    <t>Sử dụng được các từ chỉ sự vật, hoạt động, đặc điểm phù hợp với ngữ cảnh</t>
  </si>
  <si>
    <t>Sử dụng các từ chỉ sự vật, hoạt động, đặc điểm phù hợp với ngữ cảnh</t>
  </si>
  <si>
    <t>Sử dụng các từ chỉ sự vật, hoạt động, đặc điểm</t>
  </si>
  <si>
    <t>Sử dụng các từ thông dụng chỉ sự vật, hoạt động, đặc điểm</t>
  </si>
  <si>
    <t>Biết bày tỏ tình cảm, nhu cầu và hiểu biết của bản thân bằng các câu đơn, câu đơn mở rộng</t>
  </si>
  <si>
    <t>Sử dụng câu đơn, câu ghép để bày tỏ tình cảm, nhu cầu và hiểu biết</t>
  </si>
  <si>
    <t>Biết bày tỏ tình cảm, nhu cầu và hiểu biết của bản thân bằng các câu đơn, câu ghép, câu khẳng định, câu phủ định</t>
  </si>
  <si>
    <t>Bày tỏ tình cảm, nhu cầu và hiểu biết của bản thân bằng các câu đơn, câu ghép, câu khẳng định, câu phủ định</t>
  </si>
  <si>
    <t>Biết bày tỏ tình cảm, nhu cầu và hiểu biết của bản thân một cách rõ ràng, dễ hiểu bằng các câu đơn, câu ghép khác nhau</t>
  </si>
  <si>
    <t>Bày tỏ tình cảm, nhu cầu và hiểu biết của bản thân một cách rõ ràng, dễ hiểu bằng các câu đơn, câu ghép khác nhau</t>
  </si>
  <si>
    <t>Kể lại sự việc đơn giản 1-2 tình tiết</t>
  </si>
  <si>
    <t>Kể lại được sự việc có nhiều tình tiết</t>
  </si>
  <si>
    <t>Biết miêu tả sự việc có nhiều tình tiết theo trình tự với một số thông tin về hành động, tính cách, trạng thái,.. của nhân vật</t>
  </si>
  <si>
    <t>Miêu tả sự việc có nhiều tình tiết theo trình tự với một số thông tin về hành động, tính cách, trạng thái,.. của nhân vật</t>
  </si>
  <si>
    <t>Có khả năng đọc thuộc bài thơ, ca dao, đồng dao phù hợp độ tuổi</t>
  </si>
  <si>
    <t>Đọc thuộc bài thơ, ca dao, đồng dao phù hợp độ tuổi</t>
  </si>
  <si>
    <t>Đọc biểu cảm bài thơ, ca dao, đồng dao phù hợp độ tuổi</t>
  </si>
  <si>
    <t>Có khả năng đọc biểu cảm bài thơ, ca dao, đồng dao phù hợp độ tuổi</t>
  </si>
  <si>
    <t>Kể lại được chuyện đơn giản đã được nghe với sự giúp đỡ của người lớn</t>
  </si>
  <si>
    <t>Kể lại một vài tình tiết của chuyện đã được nghe</t>
  </si>
  <si>
    <t>Biết kể chuyện có mở đầu, kết thúc</t>
  </si>
  <si>
    <t>Kể lại chuyện đã được nghe</t>
  </si>
  <si>
    <t>Kể lại chuyện/ sự việc đã được nghe theo trình tự</t>
  </si>
  <si>
    <t>Kể lại được nội dung chuyện/sự việc đã được nghe theo trình tự nhất định</t>
  </si>
  <si>
    <t>Có khả năng bắt chước giọng nói của nhân vật trong truyện</t>
  </si>
  <si>
    <t>Tập đóng vai theo lời dẫn chuyện của giáo viên</t>
  </si>
  <si>
    <t>Bắt chước  được giọng nói, điệu bộ của nhân vật trong truyện</t>
  </si>
  <si>
    <t>Tập đóng kịch</t>
  </si>
  <si>
    <t>Biết nói đủ nghe, không nói lí nhí</t>
  </si>
  <si>
    <t>Nói đủ nghe, không nói lí nhí</t>
  </si>
  <si>
    <t>Biết điều chỉnh giọng nói phù hợp với hoàn cảnh khi được nhắc nhở</t>
  </si>
  <si>
    <t>Điều chỉnh giọng nói phù hợp với hoàn cảnh khi được nhắc nhở</t>
  </si>
  <si>
    <t>Điều chỉnh giọng nói phù hợp với ngữ cảnh</t>
  </si>
  <si>
    <t>Biết dặt và trả lời các câu hỏi: "Ai?"; "Cái gì?"; "Ở đâu?"; "Khi nào?"</t>
  </si>
  <si>
    <t>Biết đặt và trả lời các câu hỏi: "Ai?"; "Cái gì?"; "Ở đâu?"; "Khi nào?", "Để làm gì?"</t>
  </si>
  <si>
    <t>Biết điều chỉnh giọng nói phù hợp với ngữ cảnh</t>
  </si>
  <si>
    <t>Không nói tục, chửi bậy</t>
  </si>
  <si>
    <t>Biết trả lời các câu hỏi về nguyên nhân, so sánh: "Tại sao?"; "Có gì giống nhau?"; "Có gì khác nhau?"; "Do đâu mà có?"; Biết hỏi lại khi không hiểu người khác nói: "tại sao?", "như thế nào?"</t>
  </si>
  <si>
    <t>Trả lời các câu hỏi về nguyên nhân, so sánh: "Tại sao?"; "Có gì giống nhau?"; "Có gì khác nhau?"; "Do đâu mà có?"; Biết hỏi lại khi không hiểu người khác nói: "tại sao?", "như thế nào?"</t>
  </si>
  <si>
    <t xml:space="preserve">Biết đề nghị người khác đọc sách cho nghe, tự giở sách xem tranh. </t>
  </si>
  <si>
    <t>Tiếp xúc với chữ, sách, truyện</t>
  </si>
  <si>
    <t>Biết tự chọn sách để xem</t>
  </si>
  <si>
    <t>Tự chọn sách để xem</t>
  </si>
  <si>
    <t>Biết tự chọn sách để "đọc" và xem</t>
  </si>
  <si>
    <t>Tự chọn sách để "đọc" và xem</t>
  </si>
  <si>
    <t>Biết nhìn vào tranh minh họa và gọi tên nhân vật trong tranh</t>
  </si>
  <si>
    <t>Biết mô tả hành động của các nhân vật trong tranh</t>
  </si>
  <si>
    <t>Mô tả hành động của các nhân vật trong tranh</t>
  </si>
  <si>
    <t>Biết kể chuyện theo tranh minh họa và kinh nghiệm của bản thân</t>
  </si>
  <si>
    <t>Kể chuyện theo tranh minh họa và kinh nghiệm của bản thân</t>
  </si>
  <si>
    <t xml:space="preserve">Vẽ, tô màu </t>
  </si>
  <si>
    <t>Biết cầm sách đúng chiều và giở từng trang để xem tranh ảnh. "Đọc" sách theo tranh minh họa ("đọc vẹt")</t>
  </si>
  <si>
    <t>Có khả năng nhận biết một số kí hiệu thông thường, gần gũi</t>
  </si>
  <si>
    <t>Có khả năng nhận ra kí hiệu thông thường trong cuộc sống</t>
  </si>
  <si>
    <t>Làm quen với một số kí hiệu thông thường ở gia đình, trường lớp</t>
  </si>
  <si>
    <t>Làm quen với một số kí hiệu thông thường ở gia đình, trường lớp, nơi công cộng</t>
  </si>
  <si>
    <t>Nhận ra và thực hiện đúng kí hiệu thông thường trong cuộc sống</t>
  </si>
  <si>
    <t>Làm quen, thực hiện theo chỉ dẫn của một số kí hiệu thông thường ở gia đình, trường lớp, nơi công cộng</t>
  </si>
  <si>
    <t xml:space="preserve">Biết cầm sách đúng chiều và mở sách, xem tranh và "đọc" truyện. </t>
  </si>
  <si>
    <t xml:space="preserve">Cầm sách đúng chiều, mở sách, xem tranh và "đọc" truyện. </t>
  </si>
  <si>
    <t>Biết giữ gìn sách</t>
  </si>
  <si>
    <t>Giữ gìn sách</t>
  </si>
  <si>
    <t>Tiếp xúc với chữ, sách truyện</t>
  </si>
  <si>
    <t>Có khả năng nhận dạng về một số chữ cái</t>
  </si>
  <si>
    <t>Biết sử dụng kí hiệu để "viết": tên, làm vé tàu, thiệp chúc mừng…</t>
  </si>
  <si>
    <t>Biết tô, đồ các nét chữ, sao chép một số kí hiệu, chữ cái, tên của mình</t>
  </si>
  <si>
    <t>Biết chữ viết có thể đọc và thay cho lời nói</t>
  </si>
  <si>
    <t>"Viết thư"</t>
  </si>
  <si>
    <t>Biết "viết" tên của bản thân theo cách của mình</t>
  </si>
  <si>
    <t>"viết" tên của bản thân theo cách của mình</t>
  </si>
  <si>
    <t>Nhận dạng các chữ cái trong bảng chữ cái Tiếng Việt, chữ in thường, in hoa</t>
  </si>
  <si>
    <t>Có khả năng nhận dạng các chữ trong bảng chữ cái Tiếng Việt, chữ in thường, in hoa</t>
  </si>
  <si>
    <t>Làm quen với cách đọc và viết tiếng Việt:
+ Hướng đọc, viết: từ trái sang phải, từ dòng trên xuống dòng dưới, từ trang đầu đến trang cuối, cách ngắt nghỉ sau các dấu câu
+ Hướng viết của các nét chữ</t>
  </si>
  <si>
    <t>Tên, tuổi, giới tính của bản thân, tên bố, mẹ.</t>
  </si>
  <si>
    <t>Một số thông tin quan trọng về bản thân và gia đình</t>
  </si>
  <si>
    <t>Biết chủ động làm một số công việc đơn giản hàng ngày</t>
  </si>
  <si>
    <t>Mạnh dạn bày tỏ ý kiến của bản thân</t>
  </si>
  <si>
    <t>Mạnh dạn, tự tin bày tỏ ý kiến</t>
  </si>
  <si>
    <t>Mạnh dạn tham gia vào các hoạt động, mạnh dạn khi trả lời câu hỏi</t>
  </si>
  <si>
    <t>Kể về bản thân thông qua những câu hỏi gợi mở của cô</t>
  </si>
  <si>
    <t>Biết tự chọn đồ chơi, trò chơi theo ý thích</t>
  </si>
  <si>
    <t>Tự lựa chọn đồ chơi/ trò chơi theo ý thích</t>
  </si>
  <si>
    <t>Có khả năng tự làm được một số việc đơn giản trong sinh hoạt hàng ngày</t>
  </si>
  <si>
    <t>Cố gắng thực hiện công việc đơn giản được giao</t>
  </si>
  <si>
    <t>Trải nghiện thực tế:  xếp dọn đồ dùng đồ chơi, chia giấy vẽ</t>
  </si>
  <si>
    <t>Thực hiện công việc theo sự phân công và giám sát của cô giáo</t>
  </si>
  <si>
    <t>Trải nghiệm thực tế:  xếp dọn đồ dùng đồ chơi, trực nhật</t>
  </si>
  <si>
    <t>Tự làm một số việc đơn giản hàng ngày</t>
  </si>
  <si>
    <t>Biết nhận ra một số trạng thái cảm xúc ( vui, buồn, sợ hãi, tức giận ) qua nét mặt, cử chỉ, giọng nói, tranh ảnh</t>
  </si>
  <si>
    <t>Một số trạng thái cảm xúc ( vui, buồn, sợ hãi, tức giận )</t>
  </si>
  <si>
    <t>Nhận biết được cảm xúc vui, buồn, sợ hãi, tức giận, ngạc nhiên qua nét mặt, lời nói, cử chỉ, qua tranh ảnh</t>
  </si>
  <si>
    <t>Một số trạng thái cảm xúc ( vui, buồn, sợ hãi, tức giận, ngạc nhiên ) qua nét mặt, của chỉ, giọng nói, tranh ảnh</t>
  </si>
  <si>
    <t>Một số trạng thái cảm xúc khác nhau: vui, buồn, ngạc nhiên, sợ hãi, xấu hổ</t>
  </si>
  <si>
    <t>Biểu lộ trạng thái cảm xúc, tình cảm phù hợp qua cử chỉ, giọng nói, trò chơi, hát, vận động, vẽ, nặn, xếp hình</t>
  </si>
  <si>
    <t>Nhận biết được biểu lộ cảm xúc vui, buồn, sợ hãi, tức giận, ngạc nhiên, xấu hổ của bản thân và của người khác</t>
  </si>
  <si>
    <t>Biết được mối quan hệ giữa hành vi của trẻ và cảm xúc của người khác</t>
  </si>
  <si>
    <t>Quan tâm đến người thân và bạn bè</t>
  </si>
  <si>
    <t>Cách kiềm chế cảm xúc tiêu cực</t>
  </si>
  <si>
    <t>Sự thích ứng phù hợp hoàn cảnh</t>
  </si>
  <si>
    <t>Quan tâm và giúp đỡ người khác</t>
  </si>
  <si>
    <t>Thích chia sẻ cảm xúc, kinh nghiệm, đồ dùng, đồ chơi với những người gần gũi. Sẵn sàng giúp đỡ người khác khi gặp khó khăn.</t>
  </si>
  <si>
    <t>Biết được một vài cảnh đẹp, lễ hội của quê hương, đất nước</t>
  </si>
  <si>
    <t>Biết một vài cảnh đẹp, di tích lịch sử, lễ hội của quê hương, đất nước</t>
  </si>
  <si>
    <t>Quan tâm đến di tích lịch sử, cảnh đẹp, lễ hội của quê hương, đất nước</t>
  </si>
  <si>
    <t xml:space="preserve">Biết được các kỳ nghỉ lễ trong năm và một số nét văn hóa nổi bật của một số nước khác nhau trên thế giới </t>
  </si>
  <si>
    <t xml:space="preserve">Các kỳ nghỉ lễ trong năm và một số nét văn hóa nổi bật của một số nước khác nhau trên thế giới </t>
  </si>
  <si>
    <t>Một số quy định ở lớp và gia đình</t>
  </si>
  <si>
    <t>Một số quy định ở lớp, gia đình và nơi công cộng</t>
  </si>
  <si>
    <t>Thực hiện được một số quy định ở lớp và gia đình: Dọn dẹp và sắp xếp đồ dùng, sau khi chơi cất đồ chơi vào nơi quy định, giờ ngủ không làm ồn, vâng lời ông bà, bố mẹ</t>
  </si>
  <si>
    <t>Một số quy định ở lớp, gia đình</t>
  </si>
  <si>
    <t>Thực hiện được một số quy định ở lớp, gia đình và nơi công cộng: Dọn dẹp và sắp xếp đồ dùng, sau khi chơi cất đồ chơi vào nơi quy định, không làm ồn nơi công cộng, vâng lời ông bà, bố mẹ, anh chị, muốn đi chơi phải xin phép, trật tự khi ăn - ngủ, đi bên phải lề đường</t>
  </si>
  <si>
    <t xml:space="preserve">Cử chỉ, lời nói lễ phép (chào hỏi, cảm ơn ) </t>
  </si>
  <si>
    <t>Có thói quen chào hỏi, cảm ơn, xin lỗi và xưng hô lễ phép với người lớn</t>
  </si>
  <si>
    <t>Lắng nghe và trao đổi ý kiến với người khác</t>
  </si>
  <si>
    <t>Nhận xét và tỏ thái độ với hành vi  " đúng" - " sai", " tốt" - " xấu"</t>
  </si>
  <si>
    <t>Biết nhận xét và tỏ thái độ với hành vi" đúng" - " sai", " tốt" - " xấu" ; nhận ra việc làm của mình có ảnh hưởng đến người khác</t>
  </si>
  <si>
    <t xml:space="preserve">Biết trao đổi, thỏa thuận với bạn để cùng thực hiện hoạt động chung (chơi, trực nhật) </t>
  </si>
  <si>
    <t>Biết yêu mến, quan tâm đến người thân trong gia đình. Biết đề nghị sự giúp đỡ của người khác khi cần thiết.</t>
  </si>
  <si>
    <t xml:space="preserve">Biết yêu mến, quan tâm đến người thân trong gia đình. </t>
  </si>
  <si>
    <t>Yêu mến, quan tâm đến người thân trong gia đình</t>
  </si>
  <si>
    <t>Biết thể hiện sự thân tiện, đoàn kết với bạn bè và chấp nhận sự phân công của nhóm bạn và người lớn</t>
  </si>
  <si>
    <t>Biết quan tâm, chia sẻ, giúp đỡ bạn. Sẵn sàng thực hiện nhiệm vụ đơn giản cùng người khác.</t>
  </si>
  <si>
    <t>Quan tâm, chia sẻ, giúp đỡ bạn.</t>
  </si>
  <si>
    <t>Phối hợp thực hiện hoạt động chung cùng bạn</t>
  </si>
  <si>
    <t>Biết lắng nghe ý kiến của người khác và trao đổi ý kiến, chia sẻ kinh nghiệm của mình với các bạn</t>
  </si>
  <si>
    <t>Cách đề nghị sự giúp đỡ của người khác khi cần thiết</t>
  </si>
  <si>
    <t>Biết tìm cách để giải quyết mâu thuẫn (dùng lời, nhờ sự can thiệp của người khác, chấp nhận nhường nhịn )</t>
  </si>
  <si>
    <t>Thích chăm sóc cây, con vật</t>
  </si>
  <si>
    <t>Biết bảo vệ môi trường xung quanh khi được nhắc nhở</t>
  </si>
  <si>
    <t>Hành vi bảo vệ môi trường</t>
  </si>
  <si>
    <t>Có hành vi bảo vệ môi trường trong sinh hoạt hàng ngày và biết nhắc nhở mọi người xung quanh cùng thực hiện</t>
  </si>
  <si>
    <t>Hành vi giữ gìn, bảo vệ môi trường</t>
  </si>
  <si>
    <t>Tiết kiệm trong sinh hoạt</t>
  </si>
  <si>
    <t>Nghe âm thanh gợi cảm, các bài hát, bản nhạc gần gũi và ngắm nhìn vẻ đẹp nổi bật của các sự vật, hiện tượng trong thiên nhiên, cuộc sống và tác phẩm nghệ thuật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</si>
  <si>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</si>
  <si>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Biết bộc lộ cảm xúc (vui sướng, vỗ tay, làm động tác mô phỏng) và sử dụng các từ gợi cảm để nói lên cảm nhận của mình khi nghe âm thanh gợi cảm, các bài hát, bản nhạc gần gũi và ngắm nhìn vẻ đẹp nổi bật của các sự vật, hiện tượng trong thiên nhiên, cuộc sống và tác phẩm nghệ thuật</t>
  </si>
  <si>
    <t>Nghe âm thanh gợi cảm; các bài hát, bản nhạc gần gũi và ngắm nhìn vẻ đẹp nổi bật của các sự vật, hiện tượng trong thiên nhiên, cuộc sống và tác phẩm nghệ thuật</t>
  </si>
  <si>
    <t>Biết thể hiện thái độ tán thưởng, tự khám phá, bắt chước âm thanh, dáng điệu và sử dụng các từ gợi cảm nói lên tình cảm khi nghe âm thanh gợi cảm, các bài hát, bản nhạc và ngắm nhìn vẻ đẹp của các sự vật, hiện tượng trong thiên nhiên, cuộc sống và tác phẩm nghệ thuật</t>
  </si>
  <si>
    <t>Nghe âm thanh gợi cảm, các bài hát, bản nhạc và ngắm nhìn vẻ đẹp của các sự vật, hiện tượng trong thiên nhiên, cuộc sống và tác phẩm nghệ thuật</t>
  </si>
  <si>
    <t>Nghe bài hát, bản nhạc; thơ, đồng dao, ca dao, tục ngữ; kể chuyện</t>
  </si>
  <si>
    <t>Chú ý nghe, thích thú hát theo, vỗ tay, nhún nhảy, lắc lư theo bài hát, bản nhạc; thích nghe đọc thơ, đồng dao, ca dao, tục ngữ; thích nghe kể câu chuyện</t>
  </si>
  <si>
    <t>Chăm chú lắng nghe, và hưởng ứng cảm xúc( hát theo, vỗ tay, nhún nhảy, lắc lư, thể hiện động tác minh họa) theo bài hát, bản nhạc; thích nghe đọc thơ, đồng dao, ca dao, tục ngữ; thích nghe kể câu chuyện</t>
  </si>
  <si>
    <t>Nói cảm nhận về vẻ đẹp nổi bật của tác phẩm tạo hình</t>
  </si>
  <si>
    <t>Thích thú, ngắm nhìn, chỉ , sờ và nói lên cảm nhận của mình trước vẻ đẹp nổi bật (về màu sắc, hình dáng…) của tác phẩm tạo hình</t>
  </si>
  <si>
    <t>Thích thú, ngắm nhìn và biết sử dụng các từ gợi cảm nói lên cảm xúc của mình trước vẻ đẹp nổi bật (về màu sắc, hình dáng, bố cục…) của tác phẩm tạo hình</t>
  </si>
  <si>
    <t>Thích nghe và nhận ra các loại nhạc khác nhau (nhạc thiếu nhi, dân ca)</t>
  </si>
  <si>
    <t>Thích nghe và nhận biết các thể loại âm nhạc khác nhau (nhạc thiếu nhi, dân ca, nhạc cổ điển)</t>
  </si>
  <si>
    <t>Thích nghe và nhận ra sắc thái (vui, buồn, tình cảm tha thiết) của các bài hát, bản nhạc</t>
  </si>
  <si>
    <t>Sử dụng một số kỹ năng vẽ nét thẳng, xiên, ngang để tạo thành bức tranh đơn giản</t>
  </si>
  <si>
    <t>Vẽ phối hợp các nét thẳng, xiên ngang, cong tròn tạo thành bức tranh có màu sắc và bố cục</t>
  </si>
  <si>
    <t>Vẽ để tạo thành bức tranh có màu sắc hài hòa, bố cục cân đối</t>
  </si>
  <si>
    <t>Xé theo dải, xé vụn và dán thành sản phẩm đơn giản</t>
  </si>
  <si>
    <t xml:space="preserve"> Xé, cắt theo đường thẳng, đường cong… và dán thành sản phẩm có màu sắc, bố cục</t>
  </si>
  <si>
    <t>cắt, xé dán để tạo thành bức tranh có màu sắc hài hoa, bố cục cân đối</t>
  </si>
  <si>
    <t xml:space="preserve"> Lăn dọc, xoay tròn, ấn dẹt đất nặn để tạo thành các sản phẩm có 1 khối hoặc 2 khối</t>
  </si>
  <si>
    <t>Biết làm lõm, dỗ bẹt, bẻ loe, vuốt nhọn, uốn cong đất nặn để nặn thành sản phẩm có nhiều chi tiết</t>
  </si>
  <si>
    <t>Biết phối hợp các kĩ năng nặn để tạo thành sản phẩm có bố cục cân đối</t>
  </si>
  <si>
    <t>Xếp những sản phẩm có cấu trúc đơn giản</t>
  </si>
  <si>
    <t>Phối hợp các kĩ năng xếp hình để tạo thành các sản phẩm có kiểu dáng, màu sắc khác nhau</t>
  </si>
  <si>
    <t>Phối hợp các kĩ năng xếp hình để tạo thành các sản phẩm có kiểu dáng, màu sắc hài hòa, bố cục cân đối</t>
  </si>
  <si>
    <t>Biết nhận xét các sản phẩm tạo hình</t>
  </si>
  <si>
    <t>Biết nhận xét các sản phẩm tạo hình về màu sắc, đường nét, hình dáng</t>
  </si>
  <si>
    <t>Biết nhận xét các sản phẩm tạo hình về màu sắc, hình dáng, bố cục</t>
  </si>
  <si>
    <t>Có khả năng lựa chọn và tự thể hiện hình thức vận động theo bài hát, bản nhạc</t>
  </si>
  <si>
    <t>Có khả năng đặt lời theo giai điệu một bài hát, bản nhạc quen thuộc (một câu hoặc một đoạn)</t>
  </si>
  <si>
    <t>Có khả năng tạo ra các sản phẩm tạo hình theo ý thích</t>
  </si>
  <si>
    <t>Có khả năng tự chọn dụng cụ, vật liệu để tạo ra sản phẩm theo ý thích</t>
  </si>
  <si>
    <t>Tự chọn dụng cụ, nguyên vật liệu để tạo ra sản phẩm theo ý thích</t>
  </si>
  <si>
    <t>Có khả năng tìm kiếm, lựa chọn các dụng cụ, nguyên vật liệu phù hợp để tạo ra sản phẩm theo ý thích</t>
  </si>
  <si>
    <t>Tìm kiếm, lựa chọn các dụng cụ, nguyên vật liệu phù hợp để tạo ra sản phẩm theo ý thích</t>
  </si>
  <si>
    <t>Có khả năng nói lên ý tưởng và tạo ra các sản phẩm tạo hình theo ý thích</t>
  </si>
  <si>
    <t>Có khả năng đặt tên cho sản phẩm tạo hình</t>
  </si>
  <si>
    <t>Biết và gọi tên màu sắc cơ bản (màu nước)</t>
  </si>
  <si>
    <t>Màu sắc cơ bản của màu nước</t>
  </si>
  <si>
    <t>Biết pha trộn màu để tạo ra màu mới</t>
  </si>
  <si>
    <t>Pha trộn màu nước</t>
  </si>
  <si>
    <t>A. Phát triển vận động</t>
  </si>
  <si>
    <t>2. Thể hiện kỹ năng vận động cơ bản và các tố chất trong vận động</t>
  </si>
  <si>
    <t>3. Thực hiện và phối hợp được các cử động của bàn tay, ngón tay, phối hợp tay - mắt</t>
  </si>
  <si>
    <t>B. Giáo dục dinh dưỡng và sức khỏe</t>
  </si>
  <si>
    <t>1. Nhận biết một số món ăn, thực phẩm thông thường và ích lợi của chúng đối với sức khỏe</t>
  </si>
  <si>
    <t>1. Thực hiện các động tác phát triển các nhóm cơ và hô hấp</t>
  </si>
  <si>
    <t>2. Tập làm một số việc tự phục vụ trong sinh hoạt</t>
  </si>
  <si>
    <t>3. Hành vi và thói quen tốt trong sinh hoạt, giữ gìn sức khỏe</t>
  </si>
  <si>
    <t>4. Nhận biết một số nguy cơ không an toàn và phòng tránh</t>
  </si>
  <si>
    <t>1. Nhận biết số đếm, số lượng</t>
  </si>
  <si>
    <t>2. Xếp tương ứng</t>
  </si>
  <si>
    <t>3. Sắp xếp theo quy tắc</t>
  </si>
  <si>
    <t>5. Nhận biết hình dạng</t>
  </si>
  <si>
    <t>6. Nhận biết vị trí trong không gian và định hướng thời gian</t>
  </si>
  <si>
    <t>4. So sánh , đo lường</t>
  </si>
  <si>
    <t>A. Nghe hiểu lời nói</t>
  </si>
  <si>
    <t>B. Sử dụng lời nói trong cuộc sống hằng ngày</t>
  </si>
  <si>
    <t>C. Làm quen với việc đọc - viết</t>
  </si>
  <si>
    <t>IV. LĨNH VỰC TÌNH CẢM - KỸ NĂNG XÃ HỘI</t>
  </si>
  <si>
    <t>A. Phát triển tình cảm</t>
  </si>
  <si>
    <t>1. Thể hiện ý thức về bản thân</t>
  </si>
  <si>
    <t>2. Thể hiện sự tự tin, tự lực</t>
  </si>
  <si>
    <t>3. Nhận biết và thể hiện cảm xúc, tình cảm với con người, sự vật, hiện tượng xung quanh</t>
  </si>
  <si>
    <t>B. Phát triển kỹ năng xã hội</t>
  </si>
  <si>
    <t>1. Hành vi và quy tắc ứng xử xã hội</t>
  </si>
  <si>
    <t>2. Quan tâm đến môi trường</t>
  </si>
  <si>
    <t>A. Cảm nhận và thể hiện cảm xúc trước vẻ đẹp của thiên nhiên, cuộc sống và các tác phẩm nghệ thuật</t>
  </si>
  <si>
    <t>B. Một số kĩ năng trong hoạt động âm nhạc và hoạt động tạo hình</t>
  </si>
  <si>
    <t>C. Thể hiện sự sáng tạo khi tham gia các hoạt động nghệ thuật (âm nhạc, tạo hinh)</t>
  </si>
  <si>
    <t>Chủ động tương tác với các bài giảng Elearning/ phần mềm trò chơi trên máy tính</t>
  </si>
  <si>
    <t>Chơi phần mềm trò chơi/ bài giảng Elearning trên máy tính</t>
  </si>
  <si>
    <t>Ném vật về phía trước bằng 1 tay đúng kỹ thuật ở khoảng cách xa ….m</t>
  </si>
  <si>
    <t>Ném vật về phía trước bằng 2 tay đúng kỹ thuật ở khoảng cách xa ….m</t>
  </si>
  <si>
    <r>
      <t xml:space="preserve">Cố gắng tự hoàn thành đến cùng công việc được giao có sự giám sát của giáo viên. Tự nhận xét được mức độ hoàn thành công việc. </t>
    </r>
    <r>
      <rPr>
        <sz val="12"/>
        <rFont val="Times New Roman"/>
        <family val="1"/>
        <charset val="163"/>
      </rPr>
      <t>Biết thể hiện sự vui thích khi hoàn thành công việc</t>
    </r>
  </si>
  <si>
    <r>
      <t xml:space="preserve">Biết thể </t>
    </r>
    <r>
      <rPr>
        <sz val="12"/>
        <rFont val="Times New Roman"/>
        <family val="1"/>
        <charset val="163"/>
      </rPr>
      <t xml:space="preserve">hiện sự an ủi </t>
    </r>
    <r>
      <rPr>
        <sz val="12"/>
        <rFont val="Times New Roman"/>
        <family val="1"/>
      </rPr>
      <t>và chia vui với người thân và bạn bè. Dễ hòa đồng với bạn bè trong nhóm chơi</t>
    </r>
  </si>
  <si>
    <t>Ten gọi, sản phẩm, ích lợi của nghề nông, nghề xây dựng,..</t>
  </si>
  <si>
    <t>DỰ KIẾN PHÂN PHỐI VÀO CHỦ ĐỀ/THÁNG</t>
  </si>
  <si>
    <t>TMN</t>
  </si>
  <si>
    <t>BT</t>
  </si>
  <si>
    <t>GĐ</t>
  </si>
  <si>
    <t>ĐV</t>
  </si>
  <si>
    <t>TV</t>
  </si>
  <si>
    <t>MX</t>
  </si>
  <si>
    <t>PTGT</t>
  </si>
  <si>
    <t>TTH</t>
  </si>
  <si>
    <t>4</t>
  </si>
  <si>
    <t>3</t>
  </si>
  <si>
    <t>NN</t>
  </si>
  <si>
    <t>Mục tiêu</t>
  </si>
  <si>
    <t>Sử dụng các từ biểu cảm</t>
  </si>
  <si>
    <t>Nhận ra và biết tránh không chơi ở những nơi nguy hiểm</t>
  </si>
  <si>
    <t>Biết kêu cứu, gọi người giúp đỡ khi gặp nguy hiểm</t>
  </si>
  <si>
    <t>Thực hiện đủ các bước của động tác hô hấp trong bài tập thể dục theo hướng dẫn</t>
  </si>
  <si>
    <t>* Vận động: đi, chạy</t>
  </si>
  <si>
    <t>* Vận động: bò, trườn, trèo</t>
  </si>
  <si>
    <t>* Vận động: tung, ném, bắt</t>
  </si>
  <si>
    <t>* Vận động: bật, nhảy</t>
  </si>
  <si>
    <t>* Vận động: tung, ném, bắt, chuyền</t>
  </si>
  <si>
    <t>Nói đúng tên một số thực phẩm quen thuộc, sẵn có tại địa phương</t>
  </si>
  <si>
    <t>Biết được tên một số món ăn quen thuộc hàng ngày, sẵn có tại địa phương</t>
  </si>
  <si>
    <t>Biết ý nghĩa của việc ăn để giúp cơ thể cao lớn, khỏe mạnh. Hình thành thái độ vui lòng chấp nhận và có hứng thú trong ăn uống, không kén chọn thức ăn</t>
  </si>
  <si>
    <t xml:space="preserve">Biết ý nghĩa của việc ăn để giúp cơ thể cao lớn, khỏe mạnh, thông minh. Biết ăn nhiều loại thức ăn khác nhau để cơ thể có đủ chất dinh dưỡng. </t>
  </si>
  <si>
    <t>Hình thành thói quen ăn uống tốt, biết ăn nhiều loại thức ăn khác nhau</t>
  </si>
  <si>
    <t>Thói quen ăn uống tốt</t>
  </si>
  <si>
    <t>Nhận biết được 4 nhóm thực phẩm và lựa chọn được một số thực phẩm khi gọi tên nhóm</t>
  </si>
  <si>
    <t>Biết mỗi thực phẩm có nhiều dạng chế biến và cách ăn khác nhau. Có khả năng thực hành một số thao tác cơ bản trong chế biến một số món ăn, thức uống đơn giản</t>
  </si>
  <si>
    <t xml:space="preserve">Mục tiêu </t>
  </si>
  <si>
    <t>Tập kết hợp 5 động tác cơ bản trong bài tập thể dục</t>
  </si>
  <si>
    <t>Bật tách chân, khép chân  liên tục qua 7 ô</t>
  </si>
  <si>
    <t>Nhận biết ý nghĩa các con số được sử dụng trong cuộc sống hằng ngày (số tuổi, số nhà, biển số xe, số điện thoại,…)</t>
  </si>
  <si>
    <t>Tìm hiểu về đồng tiền Việt Nam (họa tiết, mệnh giá, cách sử dụng)</t>
  </si>
  <si>
    <t>Bé tự giới thiệu về bản thân</t>
  </si>
  <si>
    <t>Nghe các bài hát, bài thơ, ca dao, đồng dao, tục ngữ, câu đố, hò, vè phù hợp với độ tuổi và chủ đề thực hiện</t>
  </si>
  <si>
    <t>HTTN</t>
  </si>
  <si>
    <t>Mục tiêu năm</t>
  </si>
  <si>
    <t>Nội dung năm</t>
  </si>
  <si>
    <t>Địa điểm tổ chức</t>
  </si>
  <si>
    <t>Phòng chức năng</t>
  </si>
  <si>
    <t>tt</t>
  </si>
  <si>
    <t>3T</t>
  </si>
  <si>
    <t>4T</t>
  </si>
  <si>
    <t>5T</t>
  </si>
  <si>
    <t>Nguồn</t>
  </si>
  <si>
    <t>* Vận động: đi</t>
  </si>
  <si>
    <t>* Vận động: chạy</t>
  </si>
  <si>
    <t>Sử dụng một số thiết bị văn phòng phẩm:  kéo, bút chì, bút lông, hồ dán, băng keo 2 mặt</t>
  </si>
  <si>
    <t>Sử dụng một số thiết bị văn phòng phẩm: băng keo 1 mặt, ghim vòng, gim bấm, dập lỗ,…</t>
  </si>
  <si>
    <t>Biết sử dụng đúng cách một số văn phòng phẩm thông thường</t>
  </si>
  <si>
    <t>Sử dụng một số thiết bị văn phòng phẩm: : kéo, bút dạ/sáp màu, hồ dán,…</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</si>
  <si>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</si>
  <si>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tránh và không làm một số hành động nguy hiểm khi được nhắc nhở phù hợp độ tuổi</t>
  </si>
  <si>
    <t>Biết sử dụng đúng giác quan, phối hợp các giác quan để xem xét, tìm hiểu đặc điểm của đối tượng (nhìn, nghe, ngửi, sờ…để nhận ra đặc điểm nổi bật của đối tượng)</t>
  </si>
  <si>
    <t>Một số thao tác cơ bản với máy tính: tắt, mở, di chuyển chuột, kích chuột (kích đơn)</t>
  </si>
  <si>
    <t>Thực hiện được một số thao tác cơ bản với máy tính</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</si>
  <si>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</si>
  <si>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</si>
  <si>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</si>
  <si>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Sử dụng câu đơn, câu mở rộng để bày tỏ tình cảm, nhu cầu và hiểu biết</t>
  </si>
  <si>
    <t>Có khả năng đọc thuộc bài thơ, ca dao, đồng dao phù hợp độ tuổi và chủ đề thực hiện</t>
  </si>
  <si>
    <t>Đọc thuộc bài thơ, ca dao, đồng dao phù hợp độ tuổi và chủ đề thực hiện</t>
  </si>
  <si>
    <t>Bắt chước được giọng nói, điệu bộ của nhân vật trong truyện</t>
  </si>
  <si>
    <t>Sử dụng các từ biểu thị sự lễ phép "Vâng ạ"; "Dạ"; "Thưa", … trong giao tiếp</t>
  </si>
  <si>
    <t>Sử dụng các từ biểu thị sự lễ phép "Mời cô"; "Mời bạn"; "Cảm ơn"; "Xin lỗi"… trong giao tiếp</t>
  </si>
  <si>
    <t>Sử dụng các từ biểu thị sự lễ phép, lịch sự  "Cảm ơn", "Xin lỗi"; "Xin phép"; "Thưa"; "Dạ"; "Vâng"… phù hợp với tình huống trong giao tiếp</t>
  </si>
  <si>
    <t>Biết tự điều chỉnh giọng nói phù hợp với ngữ cảnh</t>
  </si>
  <si>
    <t>Biết đặt và trả lời các câu hỏi đơn giản</t>
  </si>
  <si>
    <t>Một số trạng thái cảm xúc ( vui, buồn, sợ hãi, tức giận, ngạc nhiên ) qua nét mặt, cử chỉ, giọng nói, tranh ảnh</t>
  </si>
  <si>
    <t>Biết biểu lộ cảm xúc vui, buồn, sợ hãi, tức giận</t>
  </si>
  <si>
    <t>Sự thích ứng phù hợp hoàn cảnh giao tiếp</t>
  </si>
  <si>
    <t>Ảnh Bác. Nghe kể chuyện, nghe hát, đọc thơ, xem tranh ảnh về Bác Hồ</t>
  </si>
  <si>
    <t>Ảnh Bác Hồ, lăng Bác Hồ. Hát, đọc thơ, cùng cô kể chuyện về Bác hồ.</t>
  </si>
  <si>
    <t>Ảnh Bác Hồ và một số địa điểm gắn với hoạt động của Bác Hồ (chỗ ở, nơi làm việc). Hát, đọc thơ, cùng cô kể chuyện về Bác Hồ</t>
  </si>
  <si>
    <t>Một số cảnh đẹp, lễ hội của quê hương, đất nước</t>
  </si>
  <si>
    <t>Di tích lịch sử, cảnh đẹp, lễ hội của quê hương, đất nước</t>
  </si>
  <si>
    <t>Di tích lịch sử, cảnh đẹp, lễ hội, một vài nét văn hóa truyền thống (trang phục, món ăn) của quê hương đất nước</t>
  </si>
  <si>
    <t>Biết một vài cảnh đẹp, di tích lịch sử, lễ hội và một vài nét văn hóa truyền thống (trang phục, món ăn) của quê hương đất nước</t>
  </si>
  <si>
    <t>Thực hiện một số quy định ở lớp và gia đình: Sau khi chơi xếp cất đồ chơi, không tranh giành đồ chơi, vâng lời bố mẹ</t>
  </si>
  <si>
    <t>Thực hiện một số quy định ở lớp và gia đình: Dọn dẹp và sắp xếp đồ dùng, sau khi chơi cất đồ chơi vào nơi quy định, giờ ngủ không làm ồn, vâng lời ông bà, bố mẹ</t>
  </si>
  <si>
    <t>Thực hiện một số quy định ở lớp, gia đình và nơi công cộng: Dọn dẹp và sắp xếp đồ dùng, sau khi chơi cất đồ chơi vào nơi quy định, không làm ồn nơi công cộng, vâng lời ông bà, bố mẹ, anh chị, muốn đi chơi phải xin phép, trật tự khi ăn - ngủ, đi bên phải lề đường</t>
  </si>
  <si>
    <t>Phối hợp cùng bạn trong chơi, trực nhật</t>
  </si>
  <si>
    <t>Biết cùng chơi với các bạn trong các trò chơi theo nhóm nhỏ</t>
  </si>
  <si>
    <t>Chơi cùng bạn theo nhóm nhỏ</t>
  </si>
  <si>
    <t>Biết thể hiện sự thân thiện, đoàn kết với bạn bè và chấp nhận sự phân công của nhóm bạn và người lớn</t>
  </si>
  <si>
    <t>Quan tâm, chia sẻ, nhường nhịn, giúp đỡ bạn.</t>
  </si>
  <si>
    <t>Biết yêu mến, quan tâm đến người thân trong gia đình.</t>
  </si>
  <si>
    <t>Nghe âm thanh, các bài hát, bản nhạc gần gũi và ngắm nhìn vẻ đẹp nổi bật của các sự vật, hiện tượng trong thiên nhiên, cuộc sống và tác phẩm nghệ thuật</t>
  </si>
  <si>
    <t>Nghe bài hát, bản nhạc; thơ, đồng dao, ca dao, tục ngữ; kể chuyện phù hợp với độ tuổi và chủ đề thực hiện</t>
  </si>
  <si>
    <t>3+4T</t>
  </si>
  <si>
    <t>4+5T</t>
  </si>
  <si>
    <t>Thuộc lĩnh vực</t>
  </si>
  <si>
    <t>* Đồ dùng, đồ chơi</t>
  </si>
  <si>
    <t>* Thời tiết, mùa</t>
  </si>
  <si>
    <t>1. Nhận biết tập hợp, số lượng, số thứ tự, đếm</t>
  </si>
  <si>
    <t>5. Hình dạng</t>
  </si>
  <si>
    <t>Cộng tổng số nội dung phân bổ vào chủ đề</t>
  </si>
  <si>
    <t xml:space="preserve">                                                   Trong đó: - Lĩnh vực thể chất</t>
  </si>
  <si>
    <t xml:space="preserve">                                                                    - Lĩnh vực nhận thức</t>
  </si>
  <si>
    <t xml:space="preserve">                                                                    - Lĩnh vực ngôn ngữ</t>
  </si>
  <si>
    <t xml:space="preserve">                                                                    - Lĩnh vực tình cảm kỹ năng xã hội</t>
  </si>
  <si>
    <t xml:space="preserve">                                                                    - Lĩnh vực thẩm mỹ</t>
  </si>
  <si>
    <t>Bài 3: (Hô hấp/ Tay/ Lưng, bụng/ Chân/ Bật)</t>
  </si>
  <si>
    <t>Bài 4: (Hô hấp/ Tay/ Lưng, bụng/ Chân/ Bật)</t>
  </si>
  <si>
    <t>Bài 5: (Hô hấp/ Tay/ Lưng, bụng/ Chân/ Bật)</t>
  </si>
  <si>
    <t>Bài 6: (Hô hấp/ Tay/ Lưng, bụng/ Chân/ Bật)</t>
  </si>
  <si>
    <t>Bài 7: (Hô hấp/ Tay/ Lưng, bụng/ Chân/ Bật)</t>
  </si>
  <si>
    <t>Bài 8: (Hô hấp/ Tay/ Lưng, bụng/ Chân/ Bật)</t>
  </si>
  <si>
    <t>Bài 9: (Hô hấp/ Tay/ Lưng, bụng/ Chân/ Bật)</t>
  </si>
  <si>
    <t>Bài 10: (Hô hấp/ Tay/ Lưng, bụng/ Chân/ Bật)</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</si>
  <si>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</si>
  <si>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</si>
  <si>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</si>
  <si>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</si>
  <si>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Thể chất</t>
  </si>
  <si>
    <t>Ngôn ngữ</t>
  </si>
  <si>
    <t>Nhận thức</t>
  </si>
  <si>
    <t>Thẩm mỹ</t>
  </si>
  <si>
    <t>Đánh giá chung</t>
  </si>
  <si>
    <t>Kết quả tổng hợp cả lớp</t>
  </si>
  <si>
    <t>T.số trẻ 
"Đạt"</t>
  </si>
  <si>
    <t>T.số trẻ
"Chưa Đạt"</t>
  </si>
  <si>
    <t>Đạt mức TB</t>
  </si>
  <si>
    <t>Kết luận</t>
  </si>
  <si>
    <t>SL</t>
  </si>
  <si>
    <t>%</t>
  </si>
  <si>
    <t>#</t>
  </si>
  <si>
    <t>Cố gắng tự hoàn thành đến cùng công việc được giao có sự giám sát của giáo viên. Tự nhận xét được mức độ hoàn thành công việc. Biết thể hiện sự vui thích khi hoàn thành công việc</t>
  </si>
  <si>
    <t>Biết thể hiện sự an ủi và chia vui với người thân và bạn bè. Dễ hòa đồng với bạn bè trong nhóm chơi</t>
  </si>
  <si>
    <t>Phân bổ nguyên bản
 theo sách chương trình GDMN</t>
  </si>
  <si>
    <t>Biết so sánh một số bộ phận trên cơ thể của mình, của bạn về độ cao thấp, sự thay đổi của bản thân về chiều cao cân nặng</t>
  </si>
  <si>
    <t>Tên gọi, sản phẩm, ích lợi của nghề nông, nghề xây dựng,..</t>
  </si>
  <si>
    <t>Nói được mình có điểm gì giống và khác bạn (dáng vẻ bên ngoài, giới tính, sở thích và khả năng)</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</si>
  <si>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</si>
  <si>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3+4+5T</t>
  </si>
  <si>
    <t>Phân bổ có điều chỉnh
vào từng độ tuổi theo thực tế của nhà trường</t>
  </si>
  <si>
    <t>Một số đồ vật gây nguy hiểm</t>
  </si>
  <si>
    <t xml:space="preserve">Một số đồ vật gây nguy hiểm </t>
  </si>
  <si>
    <t>Thực hiện được một số thao tác đơn giản với máy tính</t>
  </si>
  <si>
    <t>Biết sử dụng các từ biểu thị sự lễ phép trong giao tiếp</t>
  </si>
  <si>
    <t>Biết sử dụng các từ biểu thị sự lễ phép, lịch sự  phù hợp với tình huống trong giao tiếp</t>
  </si>
  <si>
    <t>Thực hiện được một số quy định ở lớp, gia đình và nơi công cộng phù hợp độ tuổi</t>
  </si>
  <si>
    <t>Cử chỉ, lời nói lễ phép trong giao tiếp</t>
  </si>
  <si>
    <t>Sử dụng lời nói và cử chỉ lễ phép trong giao tiếp</t>
  </si>
  <si>
    <t>Lời nói và cử chỉ lễ phép trong giao tiếp</t>
  </si>
  <si>
    <t>Lời nói và cử chỉ lễ phép, lịch sự trong giao tiếp</t>
  </si>
  <si>
    <t>ử dụng lời nói và cử chỉ lễ phép, lịch sự trong giao tiếp</t>
  </si>
  <si>
    <t>2. Đồ vật:</t>
  </si>
  <si>
    <t>C. Thể hiện sự sáng tạo khi tham gia các hoạt động nghệ thuật (âm nhạc, tạo hình)</t>
  </si>
  <si>
    <t>TCKNXH</t>
  </si>
  <si>
    <t>Đặt tên cho sản phẩm tạo hình của mình</t>
  </si>
  <si>
    <t>Khối 5T</t>
  </si>
  <si>
    <t>Phân bổ theo thực tế của nhà trường</t>
  </si>
  <si>
    <t>Ghi chú về các điều chỉnh khác trong năm học (nếu có)</t>
  </si>
  <si>
    <t>3/9
27/9</t>
  </si>
  <si>
    <t>30/9 25/10</t>
  </si>
  <si>
    <t>28/10
22/11</t>
  </si>
  <si>
    <t>25/11
20/12</t>
  </si>
  <si>
    <t>23/12
10/01</t>
  </si>
  <si>
    <t>13/1
07/2</t>
  </si>
  <si>
    <t>10/2
28/2</t>
  </si>
  <si>
    <t>02/3
27/3</t>
  </si>
  <si>
    <t>30/3
24/4</t>
  </si>
  <si>
    <t>27/4
15/5</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</si>
  <si>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</si>
  <si>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</si>
  <si>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</si>
  <si>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</si>
  <si>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</si>
  <si>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</si>
  <si>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</si>
  <si>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</si>
  <si>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</si>
  <si>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</si>
  <si>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</si>
  <si>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 xml:space="preserve">                                             + Giờ TC-KNXH</t>
  </si>
  <si>
    <t xml:space="preserve">                                             + Giờ thẩm mỹ</t>
  </si>
  <si>
    <t>"Viết" tên của bản thân theo cách của mình</t>
  </si>
  <si>
    <t>4. Một số hiện tượng tự nhiên</t>
  </si>
  <si>
    <t>Lớp học</t>
  </si>
  <si>
    <t>- Tô vẽ các loại hoa, củ, quả 
- Tô màu vẽ tranh vườn hoa của bé
- Tô màu chữ cái b - d - đ, h - k có trong các loại hoa, rau, quả</t>
  </si>
  <si>
    <t>- Cắt dán các loại cây, quả
- Cắt dán các loại kiểu lá cây: tròn, trái tim, răng cưa, uốn lượn…
- Xé dán những bông hoa xinh: hoa cánh tròn, cánh dài, …</t>
  </si>
  <si>
    <t xml:space="preserve"> - Trò chơi nối/ghép đôi tương ứng loại thực phẩm/ thức ăn với cách bảo quản
 - Thực hành 1 số kỹ năng về bảo quản thực phẩm: đóng gói, bọc màng bảo quản thực phẩm,…</t>
  </si>
  <si>
    <t>- Bày bán sắp xếp các loại cây/ rau/ củ/ quả/ hoa theo gian hàng phù hợp</t>
  </si>
  <si>
    <t>- Làm thí nghiệm: Cây thiếu ánh sáng, không khí. Cây lớn lên như thế nào?</t>
  </si>
  <si>
    <t>Nghe hiểu nội dung truyện kể, truyện đọc phù hợp với độ tuổi, chủ đề thực hiện</t>
  </si>
  <si>
    <t>Phát âm các tiếng có phụ âm đầu, phụ âm cuối (b, d, đ, h, k) gần giống nhau và các thanh điệu</t>
  </si>
  <si>
    <t>- Kể lại truyện: "Sự tích cây khoai lang"</t>
  </si>
  <si>
    <t>- Đóng kịch: "Sự tích cây khoai lang"</t>
  </si>
  <si>
    <t>- Thực hành tưới cây, nhổ cỏ, nhặt lá vàng, xới đất, gieo trồng…</t>
  </si>
  <si>
    <t>Lựa chọn, phối hợp 2-3 nguyên vật liệu tạo hình, vật liệu trong thiên nhiên, phế liệu để tạo ra các sản phẩm</t>
  </si>
  <si>
    <t>-Trò chơi "Xưởng sản xuất đồ chơi"
- Làm đồ chơi bằng vật liệu thiên nhiên và vật liệu đã qua sử dụng: các loại hoa, củ, quả, rau</t>
  </si>
  <si>
    <t xml:space="preserve">Nội dung chủ đề </t>
  </si>
  <si>
    <t>Ghi chú về các điều chỉnh khác trong năm học
(nếu có)</t>
  </si>
  <si>
    <t>Biết một số loại bệnh tật liên quan đến ăn uống (ỉa chảy, sâu răng, suy dinh dưỡng, béo phì,)</t>
  </si>
  <si>
    <t>Không chơi ở những nơi mất vệ sinh, nguy hiểm. Nói được mối nguy hiểm nếu đến gần.</t>
  </si>
  <si>
    <r>
      <rPr>
        <b/>
        <sz val="12"/>
        <rFont val="Times New Roman"/>
        <family val="1"/>
      </rPr>
      <t xml:space="preserve">Bài 1: </t>
    </r>
    <r>
      <rPr>
        <sz val="12"/>
        <rFont val="Times New Roman"/>
        <family val="1"/>
      </rPr>
      <t xml:space="preserve">
</t>
    </r>
    <r>
      <rPr>
        <b/>
        <sz val="12"/>
        <rFont val="Times New Roman"/>
        <family val="1"/>
      </rPr>
      <t xml:space="preserve">- Hô hấp: </t>
    </r>
    <r>
      <rPr>
        <sz val="12"/>
        <rFont val="Times New Roman"/>
        <family val="1"/>
      </rPr>
      <t xml:space="preserve">Hít vào thở ra kết hợp bắt chước âm thanh
</t>
    </r>
    <r>
      <rPr>
        <b/>
        <sz val="12"/>
        <rFont val="Times New Roman"/>
        <family val="1"/>
      </rPr>
      <t>- Tay:</t>
    </r>
    <r>
      <rPr>
        <sz val="12"/>
        <rFont val="Times New Roman"/>
        <family val="1"/>
      </rPr>
      <t xml:space="preserve"> Đưa 2 tay ra phía trước sang ngang
</t>
    </r>
    <r>
      <rPr>
        <b/>
        <sz val="12"/>
        <rFont val="Times New Roman"/>
        <family val="1"/>
      </rPr>
      <t>- Lưng, bụng:</t>
    </r>
    <r>
      <rPr>
        <sz val="12"/>
        <rFont val="Times New Roman"/>
        <family val="1"/>
      </rPr>
      <t xml:space="preserve"> 2 tay giơ cao quá đầu đứng cúi đầu về phía trước, tay chạm đất
</t>
    </r>
    <r>
      <rPr>
        <b/>
        <sz val="12"/>
        <rFont val="Times New Roman"/>
        <family val="1"/>
      </rPr>
      <t>- Chân:</t>
    </r>
    <r>
      <rPr>
        <sz val="12"/>
        <rFont val="Times New Roman"/>
        <family val="1"/>
      </rPr>
      <t xml:space="preserve"> 2 tay chống hông khuỵu gối
</t>
    </r>
    <r>
      <rPr>
        <b/>
        <sz val="12"/>
        <rFont val="Times New Roman"/>
        <family val="1"/>
      </rPr>
      <t>- Bật:</t>
    </r>
    <r>
      <rPr>
        <sz val="12"/>
        <rFont val="Times New Roman"/>
        <family val="1"/>
      </rPr>
      <t xml:space="preserve"> Nhảy lên
</t>
    </r>
  </si>
  <si>
    <t>Cộng</t>
  </si>
  <si>
    <t>Phạm vi thực hiện</t>
  </si>
  <si>
    <t>Tên trẻ 1</t>
  </si>
  <si>
    <t>Tên trẻ 2</t>
  </si>
  <si>
    <t>Tên trẻ 3</t>
  </si>
  <si>
    <t>Tên trẻ 4</t>
  </si>
  <si>
    <t>Tên trẻ 5</t>
  </si>
  <si>
    <t>Tên trẻ 6</t>
  </si>
  <si>
    <t>Tên trẻ 7</t>
  </si>
  <si>
    <t>Tên trẻ 8</t>
  </si>
  <si>
    <t>Tên trẻ 9</t>
  </si>
  <si>
    <t>Tên trẻ 10</t>
  </si>
  <si>
    <t>Biết thu thập thông tin và tạo ra biểu đồ, đồ thị đơn giản (VD: biểu đồ về thời tiết, chiều cao cây,)</t>
  </si>
  <si>
    <t>Lớp</t>
  </si>
  <si>
    <t>Hoạt động chủ đề</t>
  </si>
  <si>
    <t>T.số trẻ
"Cần cố gắng"</t>
  </si>
  <si>
    <t>Tên trẻ 11</t>
  </si>
  <si>
    <t>Tên trẻ 12</t>
  </si>
  <si>
    <t>Tên trẻ 13</t>
  </si>
  <si>
    <t>Tên trẻ 14</t>
  </si>
  <si>
    <t>Tên trẻ 15</t>
  </si>
  <si>
    <t>Tên trẻ 16</t>
  </si>
  <si>
    <t>Tên trẻ 17</t>
  </si>
  <si>
    <t>Tên trẻ 18</t>
  </si>
  <si>
    <t>Tên trẻ 19</t>
  </si>
  <si>
    <t>Tên trẻ 20</t>
  </si>
  <si>
    <t>Tên trẻ 21</t>
  </si>
  <si>
    <t>Tên trẻ 22</t>
  </si>
  <si>
    <t>Tên trẻ 23</t>
  </si>
  <si>
    <t>Tên trẻ 24</t>
  </si>
  <si>
    <t>Tên trẻ 25</t>
  </si>
  <si>
    <t>Tên trẻ 26</t>
  </si>
  <si>
    <t>Tên trẻ 27</t>
  </si>
  <si>
    <t>Tên trẻ 28</t>
  </si>
  <si>
    <t>Tên trẻ 29</t>
  </si>
  <si>
    <t>Tên trẻ 30</t>
  </si>
  <si>
    <t>Tên trẻ 31</t>
  </si>
  <si>
    <t>Tên trẻ 32</t>
  </si>
  <si>
    <t>Tên trẻ 33</t>
  </si>
  <si>
    <t>Tên trẻ 34</t>
  </si>
  <si>
    <t>Tên trẻ 35</t>
  </si>
  <si>
    <t>Tên trẻ 36</t>
  </si>
  <si>
    <t>Tên trẻ 37</t>
  </si>
  <si>
    <t>Tên trẻ 38</t>
  </si>
  <si>
    <t>Tên trẻ 39</t>
  </si>
  <si>
    <t>Tên trẻ 40</t>
  </si>
  <si>
    <r>
      <t xml:space="preserve">                            </t>
    </r>
    <r>
      <rPr>
        <i/>
        <u/>
        <sz val="12"/>
        <color rgb="FFFF0000"/>
        <rFont val="Times New Roman"/>
        <family val="1"/>
      </rPr>
      <t>Chia ra</t>
    </r>
    <r>
      <rPr>
        <i/>
        <sz val="12"/>
        <color rgb="FFFF0000"/>
        <rFont val="Times New Roman"/>
        <family val="1"/>
      </rPr>
      <t>:   + Giờ thể chất</t>
    </r>
  </si>
  <si>
    <t>Trong đó: - Lĩnh vực thể chất</t>
  </si>
  <si>
    <t xml:space="preserve">                  - Lĩnh vực nhận thức</t>
  </si>
  <si>
    <t xml:space="preserve">                  - Lĩnh vực ngôn ngữ</t>
  </si>
  <si>
    <t xml:space="preserve">                  - Lĩnh vực tình cảm kỹ năng xã hội</t>
  </si>
  <si>
    <t xml:space="preserve">                  - Lĩnh vực thẩm mỹ</t>
  </si>
  <si>
    <t xml:space="preserve"> - Đánh giá chung về mức độ phát triển của trẻ ở lĩnh vực thể chất</t>
  </si>
  <si>
    <t xml:space="preserve"> - Đánh giá chung về mức độ phát triển của trẻ ở lĩnh vực nhận thức</t>
  </si>
  <si>
    <t xml:space="preserve"> - Tổng số mục tiêu/trẻ được đánh giá "Đạt"</t>
  </si>
  <si>
    <t xml:space="preserve">    Tỷ lệ mục tiêu "Không đánh giá"</t>
  </si>
  <si>
    <t xml:space="preserve"> - Tổng số mục tiêu "Không đánh giá"</t>
  </si>
  <si>
    <t>T.số trẻ
"Không đánh giá"</t>
  </si>
  <si>
    <t>Kết quả đánh giá cá nhân trẻ</t>
  </si>
  <si>
    <t>Nhánh
1</t>
  </si>
  <si>
    <t>Nhánh
2</t>
  </si>
  <si>
    <t>Nhánh
3</t>
  </si>
  <si>
    <t>Nhánh
4</t>
  </si>
  <si>
    <t>CỘNG TỔNG SỐ NỘI DUNG TRONG NĂM HỌC PHÂN BỔ THEO ĐỘ TUỔI</t>
  </si>
  <si>
    <t>KẾ HOẠCH GIÁO DỤC LỚP 5A1, NĂM HỌC 2019-2020</t>
  </si>
  <si>
    <t>KẾ HOẠCH GIÁO DỤC NĂM HỌC 2019-2020
KHỐI MẪU GIÁO 5 TUỔI</t>
  </si>
  <si>
    <t>KẾ HOẠCH GIÁO DỤC NĂM HỌC 2019-2020
KHỐI MẪU GIÁO</t>
  </si>
  <si>
    <t>KẾ HOẠCH GIÁO DỤC NĂM HỌC 2019-2020</t>
  </si>
  <si>
    <t>Sân chơi khu 1</t>
  </si>
  <si>
    <t>- Đóng kịch
- Thực hành ứng xử trong các tình huống sinh hoạt hàng ngày</t>
  </si>
  <si>
    <t xml:space="preserve"> - Trò chuyện, thảo luận về sự vật hiện tượng gần gũi xung quanh và làm thí nghiệm</t>
  </si>
  <si>
    <t xml:space="preserve"> - Chơi: nối hành vi và cảm xúc phù hợp với hành động/ hoàn cảnh.
 - Trò chuyện</t>
  </si>
  <si>
    <t>- Làm bộ sưu tập về các loại hoa, lá (ép khô)</t>
  </si>
  <si>
    <t>CỘNG TỔNG SỐ NỘI DUNG HOẠT ĐỘNG PHÂN BỔ VÀO CHỦ ĐỀ</t>
  </si>
  <si>
    <t>Trường</t>
  </si>
  <si>
    <t>Bài 2: Nhảy dân vũ "…"</t>
  </si>
  <si>
    <t>Chạy liên tục 120m không hạn chế thời gian</t>
  </si>
  <si>
    <t>Khối</t>
  </si>
  <si>
    <t xml:space="preserve">Chơi đá bóng </t>
  </si>
  <si>
    <t>Thi chạy tiếp sức (mỗi vòng chạy 120m)</t>
  </si>
  <si>
    <t>Thi chạy tiếp sức (mỗi vòng chạy 150m)</t>
  </si>
  <si>
    <t>Sân chơi khu 2</t>
  </si>
  <si>
    <t>Sân chơi khu 3</t>
  </si>
  <si>
    <t>Chơi tập làm siêu nhân đứng bằng 1 chân</t>
  </si>
  <si>
    <t>- Xem video hướng dẫn lựa chọn thực phẩm sạch, an toàn
- Trò chơi: Thi đầu bếp giỏi chọn nhanh những thực phẩm sạch, an toàn
 - Hướng dẫn cách xem hạn sử dụng, ký hiệu an toàn, hướng dẫn sử dụng bằng ký hiệu trên bao bì sản phẩm</t>
  </si>
  <si>
    <t>- Trò chuyện về một số biểu hiện khi ốm, nêu nguyên nhân và cách phòng tránh
 - Lập bảng sơ đồ về cách phòng tránh bệnh
- Nghe kể chuyện: Bé Bi bị ốm</t>
  </si>
  <si>
    <t xml:space="preserve"> - Trò chuyện, xem video về một số trường hợp khẩn cấp như: bị cháy, ngã chảy máu, có người rơi xuống nước….
- Hướng dẫn, thực hành một số cách xử lý khi gặp các trường hợp khẩn cấp</t>
  </si>
  <si>
    <t>Đặc điểm , ích lợi , tác hại, quá trình phát triển và điều kiện sống của một số con vật</t>
  </si>
  <si>
    <t>Đặc điểm , ích lợi , tác hại, quá trình phát triển và điều kiện sống của một số loại cây, hoa ,quả</t>
  </si>
  <si>
    <t>So sánh, phân loại  con vật theo 2-3 dấu hiệu</t>
  </si>
  <si>
    <t>So sánh, phân loại  cây, hoa, quả theo 2-3 dấu hiệu</t>
  </si>
  <si>
    <t>Sân chơi khu 5</t>
  </si>
  <si>
    <t>- Thí nghiệm về ích lợi của nước đối với cây
 - Lập bảng về ích lợi của nước</t>
  </si>
  <si>
    <t xml:space="preserve"> - Làm quen với chữ cái b - d - đ</t>
  </si>
  <si>
    <t xml:space="preserve"> - Làm quen với chữ cái  h - k</t>
  </si>
  <si>
    <t xml:space="preserve"> - Thực hành một số kỹ năng vệ sinh cơ thể và phòng bệnh khi giao mùa</t>
  </si>
  <si>
    <t xml:space="preserve"> - Đánh giá chung về mức độ phát triển của trẻ ở lĩnh vực ngôn ngữ</t>
  </si>
  <si>
    <t xml:space="preserve"> - Đánh giá chung về mức độ phát triển của trẻ ở lĩnh vực TCKNXH</t>
  </si>
  <si>
    <t>Thuộc 
lĩnh vực</t>
  </si>
  <si>
    <t>Ghi tên nhánh</t>
  </si>
  <si>
    <t>CHỦ ĐỀ: 
"TRƯỜNG MẦM NON"</t>
  </si>
  <si>
    <t>CHỦ ĐỀ: 
"BẢN THÂN"</t>
  </si>
  <si>
    <t>CHỦ ĐỀ: 
"MÙA XUÂN"</t>
  </si>
  <si>
    <t>CHỦ ĐỀ: 
"PHƯƠNG TIỆN GIAO THÔNG"</t>
  </si>
  <si>
    <t>CHỦ ĐỀ: 
"HIỆN TƯỢNG TỰ NHIÊN"</t>
  </si>
  <si>
    <t>CHỦ ĐỀ: 
"TRƯỜNG TIỂU HỌC"</t>
  </si>
  <si>
    <t>CHỦ ĐỀ: 
"GIA ĐÌNH"</t>
  </si>
  <si>
    <t>CHỦ ĐỀ: 
"NGHỀ NGHIỆP"</t>
  </si>
  <si>
    <t>CHỦ ĐỀ: 
"THỰC VẬT"</t>
  </si>
  <si>
    <t>CHỦ ĐỀ: 
"ĐỘNG VẬT"</t>
  </si>
  <si>
    <t>- Thực hành chế biến một số món ăn, đồ uống đơn giản từ rau củ, quả</t>
  </si>
  <si>
    <t>- Làm album menu các món ăn
- Làm sách hướng dẫn nấu ăn</t>
  </si>
  <si>
    <t>Trả lời các câu hỏi về nguyên nhân, so sánh: "Tại sao?"; "Có gì giống nhau?"; "Có gì khác nhau?"; "Do đâu mà có?"</t>
  </si>
  <si>
    <t>Hỏi lại khi không hiểu người khác nói: "tại sao?", "như thế nào?"</t>
  </si>
  <si>
    <t>Nghe hiểu các từ khái quát (đồ dùng, đồ chơi,...)</t>
  </si>
  <si>
    <t>Nghe hiểu các từ trái nghĩa (cao - thấp, ngắn - dài)</t>
  </si>
  <si>
    <t xml:space="preserve"> - Trò chuyện
 - Chơi "siêu thị"</t>
  </si>
  <si>
    <t xml:space="preserve"> - Làm:………….</t>
  </si>
  <si>
    <t xml:space="preserve"> - Làm: ….………</t>
  </si>
  <si>
    <t xml:space="preserve"> - Nghe kể truyện: "….....; ….....; …….; ….."</t>
  </si>
  <si>
    <t xml:space="preserve"> - Ngày hội nghệ thuật "………….."</t>
  </si>
  <si>
    <t xml:space="preserve"> - Đánh giá chung về mức độ phát triển của trẻ ở lĩnh vực thẩm mỹ</t>
  </si>
  <si>
    <t>Tổng hợp đánh giá cuối năm học theo các lĩnh vực giáo dục</t>
  </si>
  <si>
    <t>Tổng hợp đánh giá chủ đề "TMN"</t>
  </si>
  <si>
    <t>Tổng hợp đánh giá chủ đề "BT"</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</si>
  <si>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</si>
  <si>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</si>
  <si>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</si>
  <si>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</si>
  <si>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</si>
  <si>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</si>
  <si>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</si>
  <si>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</si>
  <si>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 xml:space="preserve"> - Tiết học ngôn ngữ "vè nói ngược"</t>
  </si>
  <si>
    <t>Ngoài nhà trường</t>
  </si>
  <si>
    <t xml:space="preserve"> - Trò chuyện về một số loại cây, hoa, quả 
 - Chơi phân loại theo đặc điểm, ích lợi , tác hại, quá trình phát triển và điều kiện sống của một số loại cây, hoa ,quả</t>
  </si>
  <si>
    <t xml:space="preserve"> - Thảo luận về những điều kiện sống và cách chăm sóc bảo vệ cây, hoa, rau
 - Lập bảng: cây cần gì để lớn lên
 - Làm thí nghiệm: Sự lớn lên của cây, cây thiếu ánh sáng - thiếu nước, cây trồng từ cành, cây trồng từ hạt, cây trồng từ củ, ….
 - Vẽ lại Sự nảy mầm và lớn lên của cây
 -  Chăm sóc cây</t>
  </si>
  <si>
    <t>Nghe hiểu các từ trái nghĩa:
(cao - thấp, ngắn - dài)</t>
  </si>
  <si>
    <t>Làm quen nhóm chữ cái "…."</t>
  </si>
  <si>
    <t>Nhận dạng các chữ cái "……." trong bảng chữ cái Tiếng Việt, chữ in thường, in hoa</t>
  </si>
  <si>
    <t>KẾ HOẠCH GIÁO DỤC KHỐI MẪU GIÁO 5 TUỔI, NĂM HỌC 2019-2020</t>
  </si>
  <si>
    <t xml:space="preserve"> - </t>
  </si>
  <si>
    <t>ĐÁNH GIÁ KẾT QỦA</t>
  </si>
  <si>
    <t>Ghi chú về sự điều chỉnh
(nếu có)</t>
  </si>
  <si>
    <t>Ghi chú về sự điều chỉnh so với kế hoạch chung của nhà trường
(nếu có)</t>
  </si>
  <si>
    <t>PHÂN PHỐI VÀO CHỦ ĐỀ/THÁNG</t>
  </si>
</sst>
</file>

<file path=xl/styles.xml><?xml version="1.0" encoding="utf-8"?>
<styleSheet xmlns="http://schemas.openxmlformats.org/spreadsheetml/2006/main">
  <numFmts count="11">
    <numFmt numFmtId="164" formatCode="_(&quot;$&quot;* #,##0.00_);_(&quot;$&quot;* \(#,##0.00\);_(&quot;$&quot;* &quot;-&quot;??_);_(@_)"/>
    <numFmt numFmtId="165" formatCode="0.000%"/>
    <numFmt numFmtId="166" formatCode="_-* #,##0_-;\-* #,##0_-;_-* &quot;-&quot;_-;_-@_-"/>
    <numFmt numFmtId="167" formatCode="_-* #,##0.00_-;\-* #,##0.00_-;_-* &quot;-&quot;??_-;_-@_-"/>
    <numFmt numFmtId="168" formatCode="_-&quot;$&quot;* #,##0_-;\-&quot;$&quot;* #,##0_-;_-&quot;$&quot;* &quot;-&quot;_-;_-@_-"/>
    <numFmt numFmtId="169" formatCode="_-&quot;$&quot;* #,##0.00_-;\-&quot;$&quot;* #,##0.00_-;_-&quot;$&quot;* &quot;-&quot;??_-;_-@_-"/>
    <numFmt numFmtId="170" formatCode="00.000"/>
    <numFmt numFmtId="171" formatCode="&quot;￥&quot;#,##0;&quot;￥&quot;\-#,##0"/>
    <numFmt numFmtId="172" formatCode="#,##0\ &quot;DM&quot;;\-#,##0\ &quot;DM&quot;"/>
    <numFmt numFmtId="173" formatCode="0.0"/>
    <numFmt numFmtId="174" formatCode="0.0%"/>
  </numFmts>
  <fonts count="54">
    <font>
      <sz val="11"/>
      <color theme="1"/>
      <name val="Calibri"/>
      <family val="2"/>
      <scheme val="minor"/>
    </font>
    <font>
      <sz val="11"/>
      <color indexed="8"/>
      <name val="Calibri"/>
      <family val="2"/>
    </font>
    <font>
      <sz val="10"/>
      <name val="Arial"/>
      <family val="2"/>
    </font>
    <font>
      <b/>
      <sz val="12"/>
      <name val="Arial"/>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Times New Roman"/>
      <family val="1"/>
    </font>
    <font>
      <sz val="10"/>
      <name val="Arial"/>
      <family val="2"/>
      <charset val="163"/>
    </font>
    <font>
      <b/>
      <sz val="9"/>
      <color indexed="81"/>
      <name val="Tahoma"/>
      <family val="2"/>
    </font>
    <font>
      <sz val="9"/>
      <color indexed="81"/>
      <name val="Tahoma"/>
      <family val="2"/>
    </font>
    <font>
      <b/>
      <sz val="16"/>
      <name val="Times New Roman"/>
      <family val="1"/>
    </font>
    <font>
      <b/>
      <sz val="14"/>
      <color rgb="FFFF0000"/>
      <name val="Times New Roman"/>
      <family val="1"/>
    </font>
    <font>
      <sz val="16"/>
      <name val="Times New Roman"/>
      <family val="1"/>
    </font>
    <font>
      <sz val="12"/>
      <name val="Times New Roman"/>
      <family val="1"/>
      <charset val="163"/>
    </font>
    <font>
      <sz val="8"/>
      <name val="Times New Roman"/>
      <family val="1"/>
      <charset val="163"/>
    </font>
    <font>
      <sz val="8"/>
      <name val="Times New Roman"/>
      <family val="1"/>
    </font>
    <font>
      <sz val="11"/>
      <name val="Calibri"/>
      <family val="2"/>
      <scheme val="minor"/>
    </font>
    <font>
      <b/>
      <sz val="18"/>
      <name val="Times New Roman"/>
      <family val="1"/>
    </font>
    <font>
      <sz val="8"/>
      <name val="Calibri"/>
      <family val="2"/>
      <scheme val="minor"/>
    </font>
    <font>
      <b/>
      <sz val="14"/>
      <color rgb="FFFF0000"/>
      <name val="Calibri"/>
      <family val="2"/>
      <scheme val="minor"/>
    </font>
    <font>
      <b/>
      <sz val="12"/>
      <name val="Times New Roman"/>
      <family val="1"/>
    </font>
    <font>
      <sz val="12"/>
      <name val="Calibri"/>
      <family val="2"/>
      <scheme val="minor"/>
    </font>
    <font>
      <sz val="12"/>
      <color rgb="FFFF0000"/>
      <name val="Times New Roman"/>
      <family val="1"/>
    </font>
    <font>
      <sz val="12"/>
      <color theme="1"/>
      <name val="Times New Roman"/>
      <family val="1"/>
    </font>
    <font>
      <b/>
      <sz val="12"/>
      <color rgb="FFFF0000"/>
      <name val="Times New Roman"/>
      <family val="1"/>
    </font>
    <font>
      <sz val="12"/>
      <color indexed="8"/>
      <name val="Times New Roman"/>
      <family val="1"/>
    </font>
    <font>
      <sz val="10"/>
      <color indexed="8"/>
      <name val="Times New Roman"/>
      <family val="1"/>
    </font>
    <font>
      <b/>
      <sz val="8"/>
      <color indexed="81"/>
      <name val="Tahoma"/>
      <charset val="1"/>
    </font>
    <font>
      <sz val="12"/>
      <color indexed="81"/>
      <name val="Times New Roman"/>
      <family val="1"/>
    </font>
    <font>
      <sz val="10"/>
      <color indexed="81"/>
      <name val="Times New Roman"/>
      <family val="1"/>
    </font>
    <font>
      <i/>
      <sz val="12"/>
      <color rgb="FFFF0000"/>
      <name val="Times New Roman"/>
      <family val="1"/>
    </font>
    <font>
      <i/>
      <u/>
      <sz val="12"/>
      <color rgb="FFFF0000"/>
      <name val="Times New Roman"/>
      <family val="1"/>
    </font>
    <font>
      <b/>
      <sz val="12"/>
      <color theme="1"/>
      <name val="Times New Roman"/>
      <family val="1"/>
    </font>
    <font>
      <sz val="9"/>
      <name val="Times New Roman"/>
      <family val="1"/>
    </font>
    <font>
      <sz val="9"/>
      <color indexed="8"/>
      <name val="Times New Roman"/>
      <family val="1"/>
    </font>
    <font>
      <b/>
      <sz val="8"/>
      <color indexed="81"/>
      <name val="Tahoma"/>
      <family val="2"/>
    </font>
    <font>
      <b/>
      <i/>
      <sz val="11"/>
      <color rgb="FFFF0000"/>
      <name val="Times New Roman"/>
      <family val="1"/>
    </font>
    <font>
      <b/>
      <sz val="11"/>
      <color rgb="FFFF0000"/>
      <name val="Times New Roman"/>
      <family val="1"/>
    </font>
    <font>
      <sz val="8"/>
      <color indexed="8"/>
      <name val="Times New Roman"/>
      <family val="1"/>
    </font>
    <font>
      <b/>
      <sz val="14"/>
      <color indexed="81"/>
      <name val="Tahoma"/>
      <family val="2"/>
    </font>
    <font>
      <sz val="10"/>
      <color rgb="FFFF0000"/>
      <name val="Times New Roman"/>
      <family val="1"/>
    </font>
    <font>
      <sz val="11"/>
      <color theme="1"/>
      <name val="Calibri"/>
      <family val="2"/>
      <scheme val="minor"/>
    </font>
    <font>
      <sz val="11"/>
      <name val="Times New Roman"/>
      <family val="1"/>
    </font>
    <font>
      <sz val="11"/>
      <color theme="1"/>
      <name val="Times New Roman"/>
      <family val="1"/>
    </font>
    <font>
      <sz val="14"/>
      <color indexed="81"/>
      <name val="Times New Roman"/>
      <family val="1"/>
    </font>
    <font>
      <sz val="11"/>
      <color indexed="81"/>
      <name val="Tahoma"/>
      <family val="2"/>
    </font>
    <font>
      <sz val="11"/>
      <color indexed="81"/>
      <name val="Times New Roman"/>
      <family val="1"/>
    </font>
    <font>
      <b/>
      <sz val="10"/>
      <color indexed="81"/>
      <name val="Tahoma"/>
      <charset val="1"/>
    </font>
    <font>
      <sz val="13"/>
      <color indexed="81"/>
      <name val="Times New Roman"/>
      <family val="1"/>
    </font>
    <font>
      <b/>
      <sz val="12"/>
      <color indexed="81"/>
      <name val="Times New Roman"/>
      <family val="1"/>
    </font>
  </fonts>
  <fills count="12">
    <fill>
      <patternFill patternType="none"/>
    </fill>
    <fill>
      <patternFill patternType="gray125"/>
    </fill>
    <fill>
      <patternFill patternType="solid">
        <fgColor rgb="FFFFFF00"/>
        <bgColor indexed="64"/>
      </patternFill>
    </fill>
    <fill>
      <patternFill patternType="solid">
        <fgColor rgb="FFA2F3FE"/>
        <bgColor indexed="64"/>
      </patternFill>
    </fill>
    <fill>
      <patternFill patternType="solid">
        <fgColor rgb="FFFCD6B6"/>
        <bgColor indexed="64"/>
      </patternFill>
    </fill>
    <fill>
      <patternFill patternType="solid">
        <fgColor theme="0"/>
        <bgColor indexed="64"/>
      </patternFill>
    </fill>
    <fill>
      <patternFill patternType="solid">
        <fgColor rgb="FF00FF00"/>
        <bgColor indexed="64"/>
      </patternFill>
    </fill>
    <fill>
      <patternFill patternType="solid">
        <fgColor rgb="FFFFFF66"/>
        <bgColor indexed="64"/>
      </patternFill>
    </fill>
    <fill>
      <patternFill patternType="solid">
        <fgColor rgb="FF66FFFF"/>
        <bgColor indexed="64"/>
      </patternFill>
    </fill>
    <fill>
      <patternFill patternType="solid">
        <fgColor rgb="FFFFCCCC"/>
        <bgColor indexed="64"/>
      </patternFill>
    </fill>
    <fill>
      <patternFill patternType="solid">
        <fgColor theme="9"/>
        <bgColor indexed="64"/>
      </patternFill>
    </fill>
    <fill>
      <patternFill patternType="solid">
        <fgColor rgb="FFFFFFCC"/>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1">
    <xf numFmtId="0" fontId="0" fillId="0" borderId="0"/>
    <xf numFmtId="164"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166" fontId="7" fillId="0" borderId="0" applyFont="0" applyFill="0" applyBorder="0" applyAlignment="0" applyProtection="0"/>
    <xf numFmtId="167" fontId="7"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170" fontId="8" fillId="0" borderId="0" applyFont="0" applyFill="0" applyBorder="0" applyAlignment="0" applyProtection="0"/>
    <xf numFmtId="0" fontId="9" fillId="0" borderId="0"/>
    <xf numFmtId="168" fontId="7" fillId="0" borderId="0" applyFont="0" applyFill="0" applyBorder="0" applyAlignment="0" applyProtection="0"/>
    <xf numFmtId="169" fontId="7" fillId="0" borderId="0" applyFont="0" applyFill="0" applyBorder="0" applyAlignment="0" applyProtection="0"/>
    <xf numFmtId="9" fontId="45" fillId="0" borderId="0" applyFont="0" applyFill="0" applyBorder="0" applyAlignment="0" applyProtection="0"/>
  </cellStyleXfs>
  <cellXfs count="355">
    <xf numFmtId="0" fontId="0" fillId="0" borderId="0" xfId="0"/>
    <xf numFmtId="49" fontId="16" fillId="3" borderId="3"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4" borderId="3" xfId="0" applyNumberFormat="1" applyFont="1" applyFill="1" applyBorder="1" applyAlignment="1">
      <alignment horizontal="center" vertical="center" wrapText="1"/>
    </xf>
    <xf numFmtId="0" fontId="20" fillId="0" borderId="0" xfId="0" applyFont="1" applyAlignment="1">
      <alignment horizontal="center"/>
    </xf>
    <xf numFmtId="49" fontId="10" fillId="5" borderId="0" xfId="0" applyNumberFormat="1" applyFont="1" applyFill="1" applyBorder="1" applyAlignment="1">
      <alignment vertical="center" wrapText="1"/>
    </xf>
    <xf numFmtId="49" fontId="17" fillId="4" borderId="3" xfId="0" applyNumberFormat="1" applyFont="1" applyFill="1" applyBorder="1" applyAlignment="1">
      <alignment vertical="center" wrapText="1"/>
    </xf>
    <xf numFmtId="0" fontId="20" fillId="0" borderId="0" xfId="0" applyFont="1" applyAlignment="1"/>
    <xf numFmtId="49" fontId="10" fillId="4" borderId="3" xfId="0" applyNumberFormat="1" applyFont="1" applyFill="1" applyBorder="1" applyAlignment="1">
      <alignment vertical="center" wrapText="1"/>
    </xf>
    <xf numFmtId="49" fontId="19" fillId="4" borderId="3" xfId="0" applyNumberFormat="1" applyFont="1" applyFill="1" applyBorder="1" applyAlignment="1">
      <alignment vertical="center" wrapText="1"/>
    </xf>
    <xf numFmtId="49" fontId="19" fillId="4" borderId="3"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49" fontId="15" fillId="5" borderId="3" xfId="0" applyNumberFormat="1" applyFont="1" applyFill="1" applyBorder="1" applyAlignment="1">
      <alignment vertical="center" wrapText="1"/>
    </xf>
    <xf numFmtId="49" fontId="10" fillId="3" borderId="3" xfId="0" applyNumberFormat="1" applyFont="1" applyFill="1" applyBorder="1" applyAlignment="1">
      <alignment vertical="center" wrapText="1"/>
    </xf>
    <xf numFmtId="49" fontId="10" fillId="2" borderId="3" xfId="0" applyNumberFormat="1" applyFont="1" applyFill="1" applyBorder="1" applyAlignment="1">
      <alignment vertical="center" wrapText="1"/>
    </xf>
    <xf numFmtId="49" fontId="19" fillId="3" borderId="3" xfId="0" applyNumberFormat="1" applyFont="1" applyFill="1" applyBorder="1" applyAlignment="1">
      <alignment vertical="center" wrapText="1"/>
    </xf>
    <xf numFmtId="49" fontId="19" fillId="2" borderId="3" xfId="0" applyNumberFormat="1" applyFont="1" applyFill="1" applyBorder="1" applyAlignment="1">
      <alignment vertical="center" wrapText="1"/>
    </xf>
    <xf numFmtId="0" fontId="20" fillId="0" borderId="0" xfId="0" applyFont="1" applyAlignment="1">
      <alignment vertical="center"/>
    </xf>
    <xf numFmtId="49" fontId="19" fillId="5" borderId="0" xfId="0" applyNumberFormat="1" applyFont="1" applyFill="1" applyBorder="1" applyAlignment="1">
      <alignment vertical="center" wrapText="1"/>
    </xf>
    <xf numFmtId="0" fontId="23" fillId="0" borderId="0" xfId="0" applyFont="1" applyAlignment="1"/>
    <xf numFmtId="0" fontId="23" fillId="6" borderId="0" xfId="0" applyFont="1" applyFill="1" applyAlignment="1"/>
    <xf numFmtId="0" fontId="20" fillId="6" borderId="0" xfId="0" applyFont="1" applyFill="1" applyAlignment="1"/>
    <xf numFmtId="49" fontId="10" fillId="2" borderId="3" xfId="0" applyNumberFormat="1" applyFont="1" applyFill="1" applyBorder="1" applyAlignment="1">
      <alignment vertical="top" wrapText="1"/>
    </xf>
    <xf numFmtId="49" fontId="10" fillId="4" borderId="3" xfId="0" applyNumberFormat="1" applyFont="1" applyFill="1" applyBorder="1" applyAlignment="1">
      <alignment vertical="top" wrapText="1"/>
    </xf>
    <xf numFmtId="49" fontId="19" fillId="3" borderId="3" xfId="0" applyNumberFormat="1" applyFont="1" applyFill="1" applyBorder="1" applyAlignment="1">
      <alignment vertical="top" wrapText="1"/>
    </xf>
    <xf numFmtId="49" fontId="19" fillId="2" borderId="3" xfId="0" applyNumberFormat="1" applyFont="1" applyFill="1" applyBorder="1" applyAlignment="1">
      <alignment vertical="top" wrapText="1"/>
    </xf>
    <xf numFmtId="49" fontId="19" fillId="4" borderId="3" xfId="0" applyNumberFormat="1" applyFont="1" applyFill="1" applyBorder="1" applyAlignment="1">
      <alignment vertical="top" wrapText="1"/>
    </xf>
    <xf numFmtId="0" fontId="25" fillId="0" borderId="0" xfId="0" applyFont="1" applyAlignment="1"/>
    <xf numFmtId="49" fontId="17" fillId="3" borderId="3" xfId="0" applyNumberFormat="1" applyFont="1" applyFill="1" applyBorder="1" applyAlignment="1">
      <alignment vertical="center" wrapText="1"/>
    </xf>
    <xf numFmtId="49" fontId="18" fillId="3" borderId="3" xfId="0" applyNumberFormat="1" applyFont="1" applyFill="1" applyBorder="1" applyAlignment="1">
      <alignment vertical="center" wrapText="1"/>
    </xf>
    <xf numFmtId="49" fontId="17" fillId="2" borderId="3" xfId="0" applyNumberFormat="1" applyFont="1" applyFill="1" applyBorder="1" applyAlignment="1">
      <alignment vertical="center" wrapText="1"/>
    </xf>
    <xf numFmtId="49" fontId="18" fillId="2" borderId="3" xfId="0" applyNumberFormat="1" applyFont="1" applyFill="1" applyBorder="1" applyAlignment="1">
      <alignment vertical="center" wrapText="1"/>
    </xf>
    <xf numFmtId="49" fontId="18" fillId="4" borderId="3" xfId="0" applyNumberFormat="1" applyFont="1" applyFill="1" applyBorder="1" applyAlignment="1">
      <alignment vertical="center" wrapText="1"/>
    </xf>
    <xf numFmtId="0" fontId="22" fillId="0" borderId="0" xfId="0" applyFont="1" applyAlignment="1"/>
    <xf numFmtId="49" fontId="24" fillId="5" borderId="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29" fillId="5" borderId="0" xfId="0" applyNumberFormat="1" applyFont="1" applyFill="1" applyAlignment="1">
      <alignment horizontal="center" vertical="center" wrapText="1"/>
    </xf>
    <xf numFmtId="0" fontId="30" fillId="5" borderId="0" xfId="0" applyNumberFormat="1" applyFont="1" applyFill="1" applyAlignment="1">
      <alignment horizontal="center" vertical="center" wrapText="1"/>
    </xf>
    <xf numFmtId="0" fontId="29" fillId="6" borderId="3" xfId="0" applyNumberFormat="1" applyFont="1" applyFill="1" applyBorder="1" applyAlignment="1">
      <alignment horizontal="center" vertical="center" wrapText="1"/>
    </xf>
    <xf numFmtId="0" fontId="29" fillId="8" borderId="3" xfId="0" applyNumberFormat="1" applyFont="1" applyFill="1" applyBorder="1" applyAlignment="1">
      <alignment horizontal="center" vertical="center" wrapText="1"/>
    </xf>
    <xf numFmtId="0" fontId="29" fillId="9" borderId="3" xfId="0" applyNumberFormat="1" applyFont="1" applyFill="1" applyBorder="1" applyAlignment="1">
      <alignment horizontal="center" vertical="center" wrapText="1"/>
    </xf>
    <xf numFmtId="0" fontId="29" fillId="5" borderId="0" xfId="0" applyNumberFormat="1" applyFont="1" applyFill="1" applyAlignment="1">
      <alignment horizontal="left" vertical="center" wrapText="1"/>
    </xf>
    <xf numFmtId="0" fontId="29" fillId="11" borderId="3" xfId="0" applyNumberFormat="1" applyFont="1" applyFill="1" applyBorder="1" applyAlignment="1">
      <alignment horizontal="center" vertical="center" wrapText="1"/>
    </xf>
    <xf numFmtId="0" fontId="28" fillId="2" borderId="3" xfId="0" applyNumberFormat="1" applyFont="1" applyFill="1" applyBorder="1" applyAlignment="1">
      <alignment horizontal="center" vertical="center" wrapText="1"/>
    </xf>
    <xf numFmtId="49" fontId="28" fillId="2" borderId="3" xfId="0" applyNumberFormat="1" applyFont="1" applyFill="1" applyBorder="1" applyAlignment="1">
      <alignment horizontal="center" vertical="center" wrapText="1"/>
    </xf>
    <xf numFmtId="0" fontId="29" fillId="0" borderId="3" xfId="0" applyNumberFormat="1" applyFont="1" applyBorder="1" applyAlignment="1">
      <alignment horizontal="center" vertical="center" wrapText="1"/>
    </xf>
    <xf numFmtId="0" fontId="29" fillId="2" borderId="3" xfId="6" applyFont="1" applyFill="1" applyBorder="1" applyAlignment="1">
      <alignment horizontal="center" vertical="center" wrapText="1"/>
    </xf>
    <xf numFmtId="49" fontId="10" fillId="5" borderId="6" xfId="0" applyNumberFormat="1" applyFont="1" applyFill="1" applyBorder="1" applyAlignment="1">
      <alignment horizontal="left" vertical="center" wrapText="1"/>
    </xf>
    <xf numFmtId="49" fontId="10" fillId="5" borderId="5"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24" fillId="5" borderId="0" xfId="0" applyNumberFormat="1" applyFont="1" applyFill="1" applyBorder="1" applyAlignment="1">
      <alignment horizontal="center" vertical="center" wrapText="1"/>
    </xf>
    <xf numFmtId="0" fontId="29" fillId="2" borderId="3" xfId="0" applyNumberFormat="1" applyFont="1" applyFill="1" applyBorder="1" applyAlignment="1">
      <alignment horizontal="center" vertical="center" wrapText="1"/>
    </xf>
    <xf numFmtId="0" fontId="29" fillId="5" borderId="3"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center" wrapText="1"/>
    </xf>
    <xf numFmtId="0" fontId="29" fillId="2" borderId="5" xfId="6"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10" fillId="10" borderId="3" xfId="0" applyNumberFormat="1" applyFont="1" applyFill="1" applyBorder="1" applyAlignment="1">
      <alignment horizontal="center" vertical="center" wrapText="1"/>
    </xf>
    <xf numFmtId="0" fontId="29" fillId="10" borderId="3" xfId="0" applyNumberFormat="1" applyFont="1" applyFill="1" applyBorder="1" applyAlignment="1">
      <alignment horizontal="center" vertical="center" wrapText="1"/>
    </xf>
    <xf numFmtId="49" fontId="37" fillId="5" borderId="3" xfId="0" applyNumberFormat="1" applyFont="1" applyFill="1" applyBorder="1" applyAlignment="1">
      <alignment horizontal="center" vertical="center" wrapText="1"/>
    </xf>
    <xf numFmtId="49" fontId="37" fillId="5" borderId="6" xfId="0" applyNumberFormat="1" applyFont="1" applyFill="1" applyBorder="1" applyAlignment="1">
      <alignment vertical="center" wrapText="1"/>
    </xf>
    <xf numFmtId="49" fontId="37" fillId="5" borderId="6" xfId="0" applyNumberFormat="1" applyFont="1" applyFill="1" applyBorder="1" applyAlignment="1">
      <alignment horizontal="center" vertical="center" wrapText="1"/>
    </xf>
    <xf numFmtId="0" fontId="38" fillId="2" borderId="3" xfId="0" applyNumberFormat="1" applyFont="1" applyFill="1" applyBorder="1" applyAlignment="1">
      <alignment horizontal="center" vertical="center" wrapText="1"/>
    </xf>
    <xf numFmtId="49" fontId="10" fillId="5" borderId="3" xfId="0" applyNumberFormat="1" applyFont="1" applyFill="1" applyBorder="1" applyAlignment="1">
      <alignment vertical="center" wrapText="1"/>
    </xf>
    <xf numFmtId="0" fontId="40" fillId="2" borderId="3" xfId="0" applyFont="1" applyFill="1" applyBorder="1" applyAlignment="1">
      <alignment horizontal="center" vertical="center"/>
    </xf>
    <xf numFmtId="0" fontId="27" fillId="5" borderId="3" xfId="0" applyNumberFormat="1"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49" fontId="41" fillId="2" borderId="3" xfId="0" applyNumberFormat="1" applyFont="1" applyFill="1" applyBorder="1" applyAlignment="1">
      <alignment horizontal="center" vertical="center" wrapText="1"/>
    </xf>
    <xf numFmtId="0" fontId="28" fillId="2" borderId="3" xfId="0" applyNumberFormat="1" applyFont="1" applyFill="1" applyBorder="1" applyAlignment="1">
      <alignment horizontal="center" vertical="center" wrapText="1"/>
    </xf>
    <xf numFmtId="0" fontId="29" fillId="2" borderId="3" xfId="6" applyFont="1" applyFill="1" applyBorder="1" applyAlignment="1">
      <alignment horizontal="center" vertical="center" wrapText="1"/>
    </xf>
    <xf numFmtId="0" fontId="29" fillId="5" borderId="3" xfId="0" applyNumberFormat="1" applyFont="1" applyFill="1" applyBorder="1" applyAlignment="1">
      <alignment horizontal="center" vertical="center" wrapText="1"/>
    </xf>
    <xf numFmtId="0" fontId="29" fillId="0" borderId="3" xfId="0" applyNumberFormat="1" applyFont="1" applyBorder="1" applyAlignment="1">
      <alignment horizontal="left" vertical="center" wrapText="1"/>
    </xf>
    <xf numFmtId="0" fontId="29" fillId="2" borderId="3" xfId="0" applyNumberFormat="1" applyFont="1" applyFill="1" applyBorder="1" applyAlignment="1">
      <alignment horizontal="center" vertical="center" wrapText="1"/>
    </xf>
    <xf numFmtId="49" fontId="14" fillId="5" borderId="0" xfId="0" applyNumberFormat="1" applyFont="1" applyFill="1" applyBorder="1" applyAlignment="1">
      <alignment vertical="center" wrapText="1"/>
    </xf>
    <xf numFmtId="49" fontId="10" fillId="5" borderId="3" xfId="0" applyNumberFormat="1" applyFont="1" applyFill="1" applyBorder="1" applyAlignment="1">
      <alignment horizontal="left" vertical="center" wrapText="1"/>
    </xf>
    <xf numFmtId="0" fontId="29" fillId="5" borderId="3" xfId="0" applyNumberFormat="1" applyFont="1" applyFill="1" applyBorder="1" applyAlignment="1">
      <alignment horizontal="center" vertical="center" wrapText="1"/>
    </xf>
    <xf numFmtId="49" fontId="37" fillId="5" borderId="3" xfId="0" applyNumberFormat="1" applyFont="1" applyFill="1" applyBorder="1" applyAlignment="1">
      <alignment horizontal="center" vertical="center" wrapText="1"/>
    </xf>
    <xf numFmtId="0" fontId="29" fillId="5" borderId="3" xfId="0" applyNumberFormat="1" applyFont="1" applyFill="1" applyBorder="1" applyAlignment="1">
      <alignment horizontal="center" vertical="center" wrapText="1"/>
    </xf>
    <xf numFmtId="49" fontId="24" fillId="5" borderId="0" xfId="0" applyNumberFormat="1" applyFont="1" applyFill="1" applyBorder="1" applyAlignment="1" applyProtection="1">
      <alignment horizontal="center" vertical="center" wrapText="1"/>
      <protection locked="0"/>
    </xf>
    <xf numFmtId="0" fontId="29" fillId="0" borderId="0" xfId="0" applyNumberFormat="1" applyFont="1" applyAlignment="1" applyProtection="1">
      <alignment horizontal="center" vertical="center" wrapText="1"/>
      <protection locked="0"/>
    </xf>
    <xf numFmtId="10" fontId="42" fillId="0" borderId="0" xfId="30" applyNumberFormat="1" applyFont="1" applyAlignment="1" applyProtection="1">
      <alignment horizontal="center" vertical="center" wrapText="1"/>
      <protection locked="0"/>
    </xf>
    <xf numFmtId="0" fontId="29" fillId="5" borderId="0" xfId="0" applyNumberFormat="1" applyFont="1" applyFill="1" applyAlignment="1" applyProtection="1">
      <alignment horizontal="center" vertical="center" wrapText="1"/>
      <protection locked="0"/>
    </xf>
    <xf numFmtId="0" fontId="29" fillId="5" borderId="0" xfId="0" applyNumberFormat="1" applyFont="1" applyFill="1" applyAlignment="1" applyProtection="1">
      <alignment horizontal="left" vertical="center" wrapText="1"/>
      <protection locked="0"/>
    </xf>
    <xf numFmtId="0" fontId="29" fillId="0" borderId="0" xfId="0" applyNumberFormat="1" applyFont="1" applyAlignment="1" applyProtection="1">
      <alignment vertical="center" wrapText="1"/>
      <protection locked="0"/>
    </xf>
    <xf numFmtId="0" fontId="29" fillId="5" borderId="0" xfId="0" applyNumberFormat="1" applyFont="1" applyFill="1" applyAlignment="1" applyProtection="1">
      <alignment horizontal="center" wrapText="1"/>
      <protection locked="0"/>
    </xf>
    <xf numFmtId="0" fontId="46" fillId="2" borderId="3"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49" fontId="10" fillId="2" borderId="3" xfId="0" applyNumberFormat="1" applyFont="1" applyFill="1" applyBorder="1" applyAlignment="1" applyProtection="1">
      <alignment horizontal="center" vertical="center" wrapText="1"/>
      <protection locked="0"/>
    </xf>
    <xf numFmtId="49" fontId="27" fillId="2" borderId="3"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protection locked="0"/>
    </xf>
    <xf numFmtId="0" fontId="30" fillId="2" borderId="3"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vertical="center" wrapText="1"/>
      <protection locked="0"/>
    </xf>
    <xf numFmtId="0" fontId="29" fillId="2" borderId="3" xfId="6" applyFont="1" applyFill="1" applyBorder="1" applyAlignment="1" applyProtection="1">
      <alignment horizontal="center" vertical="center" wrapText="1"/>
      <protection locked="0"/>
    </xf>
    <xf numFmtId="0" fontId="27" fillId="2" borderId="3" xfId="6" applyFont="1" applyFill="1" applyBorder="1" applyAlignment="1" applyProtection="1">
      <alignment horizontal="center" vertical="center" wrapText="1"/>
      <protection locked="0"/>
    </xf>
    <xf numFmtId="0" fontId="27" fillId="2" borderId="6" xfId="6" applyFont="1" applyFill="1" applyBorder="1" applyAlignment="1" applyProtection="1">
      <alignment horizontal="center" vertical="center" wrapText="1"/>
      <protection locked="0"/>
    </xf>
    <xf numFmtId="0" fontId="28" fillId="2" borderId="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left" vertical="top" wrapText="1"/>
      <protection locked="0"/>
    </xf>
    <xf numFmtId="49" fontId="10" fillId="5" borderId="3" xfId="0" applyNumberFormat="1" applyFont="1" applyFill="1" applyBorder="1" applyAlignment="1" applyProtection="1">
      <alignment horizontal="center" vertical="center" wrapText="1"/>
      <protection locked="0"/>
    </xf>
    <xf numFmtId="49" fontId="10" fillId="10" borderId="3" xfId="0" applyNumberFormat="1" applyFont="1" applyFill="1" applyBorder="1" applyAlignment="1" applyProtection="1">
      <alignment horizontal="center" vertical="center" wrapText="1"/>
      <protection locked="0"/>
    </xf>
    <xf numFmtId="0" fontId="29" fillId="6" borderId="3" xfId="0" applyNumberFormat="1" applyFont="1" applyFill="1" applyBorder="1" applyAlignment="1" applyProtection="1">
      <alignment horizontal="center" vertical="center" wrapText="1"/>
      <protection locked="0"/>
    </xf>
    <xf numFmtId="0" fontId="29" fillId="9" borderId="3" xfId="0" applyNumberFormat="1" applyFont="1" applyFill="1" applyBorder="1" applyAlignment="1" applyProtection="1">
      <alignment horizontal="center" vertical="center" wrapText="1"/>
      <protection locked="0"/>
    </xf>
    <xf numFmtId="0" fontId="29" fillId="0" borderId="3" xfId="0" applyNumberFormat="1" applyFont="1" applyBorder="1" applyAlignment="1" applyProtection="1">
      <alignment horizontal="center" vertical="center" wrapText="1"/>
      <protection locked="0"/>
    </xf>
    <xf numFmtId="0" fontId="30" fillId="0" borderId="3" xfId="0" applyNumberFormat="1" applyFont="1" applyBorder="1" applyAlignment="1" applyProtection="1">
      <alignment horizontal="center" vertical="center" wrapText="1"/>
      <protection locked="0"/>
    </xf>
    <xf numFmtId="49" fontId="10" fillId="5" borderId="3" xfId="0" applyNumberFormat="1" applyFont="1" applyFill="1" applyBorder="1" applyAlignment="1" applyProtection="1">
      <alignment vertical="center" wrapText="1"/>
      <protection locked="0"/>
    </xf>
    <xf numFmtId="0" fontId="29" fillId="5"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left" vertical="center" wrapText="1"/>
      <protection locked="0"/>
    </xf>
    <xf numFmtId="49" fontId="37" fillId="5" borderId="3" xfId="0" applyNumberFormat="1" applyFont="1" applyFill="1" applyBorder="1" applyAlignment="1" applyProtection="1">
      <alignment horizontal="center" vertical="center" wrapText="1"/>
      <protection locked="0"/>
    </xf>
    <xf numFmtId="0" fontId="29" fillId="0" borderId="3" xfId="0" applyNumberFormat="1" applyFont="1" applyBorder="1" applyAlignment="1" applyProtection="1">
      <alignment horizontal="left" vertical="center" wrapText="1"/>
      <protection locked="0"/>
    </xf>
    <xf numFmtId="49" fontId="10" fillId="5" borderId="3" xfId="0" applyNumberFormat="1" applyFont="1" applyFill="1" applyBorder="1" applyAlignment="1" applyProtection="1">
      <alignment vertical="top" wrapText="1"/>
      <protection locked="0"/>
    </xf>
    <xf numFmtId="49" fontId="37" fillId="5" borderId="3" xfId="0" applyNumberFormat="1" applyFont="1" applyFill="1" applyBorder="1" applyAlignment="1" applyProtection="1">
      <alignment vertical="center" wrapText="1"/>
      <protection locked="0"/>
    </xf>
    <xf numFmtId="0" fontId="28" fillId="2" borderId="6" xfId="0" applyNumberFormat="1" applyFont="1" applyFill="1" applyBorder="1" applyAlignment="1" applyProtection="1">
      <alignment horizontal="center" vertical="center" wrapText="1"/>
      <protection locked="0"/>
    </xf>
    <xf numFmtId="49" fontId="28" fillId="2" borderId="6"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vertical="center" wrapText="1"/>
      <protection locked="0"/>
    </xf>
    <xf numFmtId="49" fontId="10" fillId="5" borderId="6" xfId="0" applyNumberFormat="1" applyFont="1" applyFill="1" applyBorder="1" applyAlignment="1" applyProtection="1">
      <alignment horizontal="left" vertical="center" wrapText="1"/>
      <protection locked="0"/>
    </xf>
    <xf numFmtId="49" fontId="29" fillId="0" borderId="3" xfId="0" applyNumberFormat="1" applyFont="1" applyBorder="1" applyAlignment="1" applyProtection="1">
      <alignment horizontal="left" vertical="center" wrapText="1"/>
      <protection locked="0"/>
    </xf>
    <xf numFmtId="49" fontId="29" fillId="0" borderId="3" xfId="0" applyNumberFormat="1" applyFont="1" applyBorder="1" applyAlignment="1" applyProtection="1">
      <alignment horizontal="center" vertical="center" wrapText="1"/>
      <protection locked="0"/>
    </xf>
    <xf numFmtId="0" fontId="10" fillId="5" borderId="3" xfId="0" applyFont="1" applyFill="1" applyBorder="1" applyAlignment="1" applyProtection="1">
      <alignment vertical="center" wrapText="1"/>
      <protection locked="0"/>
    </xf>
    <xf numFmtId="0" fontId="10" fillId="5" borderId="3" xfId="0" applyFont="1" applyFill="1" applyBorder="1" applyAlignment="1" applyProtection="1">
      <alignment horizontal="center" vertical="center" wrapText="1"/>
      <protection locked="0"/>
    </xf>
    <xf numFmtId="0" fontId="29" fillId="5" borderId="6" xfId="0" applyNumberFormat="1" applyFont="1" applyFill="1" applyBorder="1" applyAlignment="1" applyProtection="1">
      <alignment horizontal="center" vertical="center" wrapText="1"/>
      <protection locked="0"/>
    </xf>
    <xf numFmtId="49" fontId="37" fillId="5" borderId="6"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horizontal="center" vertical="center" wrapText="1"/>
      <protection locked="0"/>
    </xf>
    <xf numFmtId="49" fontId="37" fillId="10" borderId="3" xfId="0" applyNumberFormat="1" applyFont="1" applyFill="1" applyBorder="1" applyAlignment="1" applyProtection="1">
      <alignment horizontal="center" vertical="center" wrapText="1"/>
      <protection locked="0"/>
    </xf>
    <xf numFmtId="49" fontId="27" fillId="5" borderId="3" xfId="0" applyNumberFormat="1" applyFont="1" applyFill="1" applyBorder="1" applyAlignment="1" applyProtection="1">
      <alignment vertical="center" wrapText="1"/>
      <protection locked="0"/>
    </xf>
    <xf numFmtId="49" fontId="27" fillId="5" borderId="3" xfId="0" applyNumberFormat="1" applyFont="1" applyFill="1" applyBorder="1" applyAlignment="1" applyProtection="1">
      <alignment horizontal="center" vertical="center" wrapText="1"/>
      <protection locked="0"/>
    </xf>
    <xf numFmtId="0" fontId="26" fillId="0" borderId="3" xfId="0" applyNumberFormat="1" applyFont="1" applyBorder="1" applyAlignment="1" applyProtection="1">
      <alignment horizontal="center" vertical="center" wrapText="1"/>
      <protection locked="0"/>
    </xf>
    <xf numFmtId="174" fontId="26" fillId="0" borderId="3" xfId="0" applyNumberFormat="1" applyFont="1" applyBorder="1" applyAlignment="1" applyProtection="1">
      <alignment horizontal="center" vertical="center" wrapText="1"/>
      <protection locked="0"/>
    </xf>
    <xf numFmtId="173" fontId="26" fillId="0" borderId="3" xfId="0" applyNumberFormat="1" applyFont="1" applyBorder="1" applyAlignment="1" applyProtection="1">
      <alignment horizontal="center" vertical="center" wrapText="1"/>
      <protection locked="0"/>
    </xf>
    <xf numFmtId="0" fontId="28" fillId="2" borderId="2" xfId="0" applyNumberFormat="1" applyFont="1" applyFill="1" applyBorder="1" applyAlignment="1" applyProtection="1">
      <alignment horizontal="center" vertical="center" wrapText="1"/>
      <protection locked="0"/>
    </xf>
    <xf numFmtId="0" fontId="28" fillId="2" borderId="2" xfId="0" applyNumberFormat="1" applyFont="1" applyFill="1" applyBorder="1" applyAlignment="1" applyProtection="1">
      <alignment vertical="center" wrapText="1"/>
      <protection locked="0"/>
    </xf>
    <xf numFmtId="0" fontId="28" fillId="2" borderId="8" xfId="0" applyNumberFormat="1" applyFont="1" applyFill="1" applyBorder="1" applyAlignment="1" applyProtection="1">
      <alignment vertical="center" wrapText="1"/>
      <protection locked="0"/>
    </xf>
    <xf numFmtId="0" fontId="40" fillId="2" borderId="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34" fillId="2" borderId="8" xfId="0" applyFont="1" applyFill="1" applyBorder="1" applyAlignment="1" applyProtection="1">
      <alignment horizontal="center" vertical="center" wrapText="1"/>
      <protection locked="0"/>
    </xf>
    <xf numFmtId="0" fontId="30" fillId="5" borderId="0" xfId="0" applyNumberFormat="1" applyFont="1" applyFill="1" applyAlignment="1" applyProtection="1">
      <alignment horizontal="center" vertical="center" wrapText="1"/>
      <protection locked="0"/>
    </xf>
    <xf numFmtId="49" fontId="10" fillId="5" borderId="3" xfId="0" applyNumberFormat="1" applyFont="1" applyFill="1" applyBorder="1" applyAlignment="1" applyProtection="1">
      <alignment horizontal="left" vertical="center" wrapText="1"/>
      <protection locked="0"/>
    </xf>
    <xf numFmtId="0" fontId="27" fillId="5"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center" vertical="center" wrapText="1"/>
      <protection locked="0"/>
    </xf>
    <xf numFmtId="0" fontId="28" fillId="2" borderId="3" xfId="0" applyNumberFormat="1"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26" fillId="2" borderId="3" xfId="0" applyNumberFormat="1"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44" fillId="2" borderId="3" xfId="6" applyFont="1" applyFill="1" applyBorder="1" applyAlignment="1" applyProtection="1">
      <alignment horizontal="center" vertical="center"/>
    </xf>
    <xf numFmtId="10" fontId="44" fillId="2" borderId="3" xfId="30" applyNumberFormat="1" applyFont="1" applyFill="1" applyBorder="1" applyAlignment="1" applyProtection="1">
      <alignment horizontal="center" vertical="center"/>
    </xf>
    <xf numFmtId="173" fontId="44" fillId="2" borderId="3" xfId="0" applyNumberFormat="1" applyFont="1" applyFill="1" applyBorder="1" applyAlignment="1" applyProtection="1">
      <alignment horizontal="center" vertical="center"/>
    </xf>
    <xf numFmtId="0" fontId="44" fillId="5" borderId="3" xfId="6" applyFont="1" applyFill="1" applyBorder="1" applyAlignment="1" applyProtection="1">
      <alignment horizontal="center" vertical="center"/>
    </xf>
    <xf numFmtId="10" fontId="44" fillId="5" borderId="3" xfId="30" applyNumberFormat="1" applyFont="1" applyFill="1" applyBorder="1" applyAlignment="1" applyProtection="1">
      <alignment horizontal="center" vertical="center"/>
    </xf>
    <xf numFmtId="173" fontId="44" fillId="5" borderId="3" xfId="0" applyNumberFormat="1" applyFont="1" applyFill="1" applyBorder="1" applyAlignment="1" applyProtection="1">
      <alignment horizontal="center" vertical="center"/>
    </xf>
    <xf numFmtId="174" fontId="44" fillId="5" borderId="3" xfId="0" applyNumberFormat="1"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wrapText="1"/>
    </xf>
    <xf numFmtId="0" fontId="29" fillId="0" borderId="3" xfId="0" applyNumberFormat="1" applyFont="1" applyBorder="1" applyAlignment="1" applyProtection="1">
      <alignment vertical="center" wrapText="1"/>
      <protection locked="0"/>
    </xf>
    <xf numFmtId="49" fontId="28" fillId="2" borderId="3" xfId="0" applyNumberFormat="1" applyFont="1" applyFill="1" applyBorder="1" applyAlignment="1" applyProtection="1">
      <alignment horizontal="center" vertical="center" wrapText="1"/>
    </xf>
    <xf numFmtId="49" fontId="40" fillId="2" borderId="3" xfId="0" applyNumberFormat="1" applyFont="1" applyFill="1" applyBorder="1" applyAlignment="1" applyProtection="1">
      <alignment horizontal="center" vertical="center" wrapText="1"/>
    </xf>
    <xf numFmtId="49" fontId="10" fillId="5" borderId="3" xfId="0" applyNumberFormat="1" applyFont="1" applyFill="1" applyBorder="1" applyAlignment="1">
      <alignment horizontal="left" vertical="center" wrapText="1"/>
    </xf>
    <xf numFmtId="0" fontId="29" fillId="5" borderId="3"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horizontal="left" vertical="center" wrapText="1"/>
      <protection locked="0"/>
    </xf>
    <xf numFmtId="0" fontId="29" fillId="5" borderId="6" xfId="0" applyNumberFormat="1" applyFont="1" applyFill="1" applyBorder="1" applyAlignment="1" applyProtection="1">
      <alignment horizontal="center" vertical="center" wrapText="1"/>
      <protection locked="0"/>
    </xf>
    <xf numFmtId="49" fontId="37" fillId="5" borderId="6"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left" vertical="center" wrapText="1"/>
      <protection locked="0"/>
    </xf>
    <xf numFmtId="49" fontId="37" fillId="5"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center" vertical="center" wrapText="1"/>
      <protection locked="0"/>
    </xf>
    <xf numFmtId="0" fontId="29" fillId="2" borderId="3" xfId="6" applyFont="1" applyFill="1" applyBorder="1" applyAlignment="1" applyProtection="1">
      <alignment horizontal="center" vertical="center" wrapText="1"/>
      <protection locked="0"/>
    </xf>
    <xf numFmtId="0" fontId="10" fillId="5" borderId="6" xfId="0" applyFont="1" applyFill="1" applyBorder="1" applyAlignment="1" applyProtection="1">
      <alignment horizontal="left" vertical="center" wrapText="1"/>
      <protection locked="0"/>
    </xf>
    <xf numFmtId="49" fontId="37" fillId="5" borderId="6" xfId="0" applyNumberFormat="1"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174" fontId="44" fillId="5" borderId="3" xfId="0" applyNumberFormat="1"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wrapText="1"/>
    </xf>
    <xf numFmtId="0" fontId="29" fillId="2" borderId="5" xfId="0" applyNumberFormat="1" applyFont="1" applyFill="1" applyBorder="1" applyAlignment="1" applyProtection="1">
      <alignment vertical="center" wrapText="1"/>
      <protection locked="0"/>
    </xf>
    <xf numFmtId="0" fontId="29" fillId="2" borderId="5" xfId="6"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protection locked="0"/>
    </xf>
    <xf numFmtId="0" fontId="29" fillId="5" borderId="3" xfId="0" applyNumberFormat="1" applyFont="1" applyFill="1" applyBorder="1" applyAlignment="1" applyProtection="1">
      <alignment horizontal="center" vertical="center" wrapText="1"/>
      <protection locked="0"/>
    </xf>
    <xf numFmtId="49" fontId="15" fillId="0" borderId="7" xfId="0" applyNumberFormat="1" applyFont="1" applyFill="1" applyBorder="1" applyAlignment="1">
      <alignment vertical="center" wrapText="1"/>
    </xf>
    <xf numFmtId="49" fontId="15" fillId="0" borderId="2" xfId="0" applyNumberFormat="1" applyFont="1" applyFill="1" applyBorder="1" applyAlignment="1">
      <alignment vertical="center" wrapText="1"/>
    </xf>
    <xf numFmtId="49" fontId="15" fillId="0" borderId="8" xfId="0" applyNumberFormat="1" applyFont="1" applyFill="1" applyBorder="1" applyAlignment="1">
      <alignment vertical="center" wrapText="1"/>
    </xf>
    <xf numFmtId="49" fontId="15" fillId="5" borderId="7" xfId="0" applyNumberFormat="1" applyFont="1" applyFill="1" applyBorder="1" applyAlignment="1">
      <alignment vertical="center" wrapText="1"/>
    </xf>
    <xf numFmtId="49" fontId="15" fillId="5" borderId="2" xfId="0" applyNumberFormat="1" applyFont="1" applyFill="1" applyBorder="1" applyAlignment="1">
      <alignment vertical="center" wrapText="1"/>
    </xf>
    <xf numFmtId="49" fontId="15" fillId="5" borderId="8" xfId="0" applyNumberFormat="1" applyFont="1" applyFill="1" applyBorder="1" applyAlignment="1">
      <alignment vertical="center" wrapText="1"/>
    </xf>
    <xf numFmtId="49" fontId="15" fillId="6" borderId="7" xfId="0" applyNumberFormat="1" applyFont="1" applyFill="1" applyBorder="1" applyAlignment="1">
      <alignment vertical="center" wrapText="1"/>
    </xf>
    <xf numFmtId="49" fontId="15" fillId="6" borderId="2" xfId="0" applyNumberFormat="1" applyFont="1" applyFill="1" applyBorder="1" applyAlignment="1">
      <alignment vertical="center" wrapText="1"/>
    </xf>
    <xf numFmtId="49" fontId="15" fillId="6" borderId="8" xfId="0" applyNumberFormat="1" applyFont="1" applyFill="1" applyBorder="1" applyAlignment="1">
      <alignment vertical="center" wrapText="1"/>
    </xf>
    <xf numFmtId="49" fontId="10" fillId="3" borderId="6" xfId="0" applyNumberFormat="1" applyFont="1" applyFill="1" applyBorder="1" applyAlignment="1">
      <alignment vertical="center" wrapText="1"/>
    </xf>
    <xf numFmtId="49" fontId="10" fillId="3" borderId="5" xfId="0" applyNumberFormat="1" applyFont="1" applyFill="1" applyBorder="1" applyAlignment="1">
      <alignment vertical="center" wrapText="1"/>
    </xf>
    <xf numFmtId="49" fontId="19" fillId="3" borderId="3" xfId="0" applyNumberFormat="1" applyFont="1" applyFill="1" applyBorder="1" applyAlignment="1">
      <alignment vertical="center" wrapText="1"/>
    </xf>
    <xf numFmtId="49" fontId="10" fillId="2" borderId="3" xfId="0" applyNumberFormat="1" applyFont="1" applyFill="1" applyBorder="1" applyAlignment="1">
      <alignment vertical="center" wrapText="1"/>
    </xf>
    <xf numFmtId="49" fontId="19" fillId="2" borderId="3" xfId="0" applyNumberFormat="1" applyFont="1" applyFill="1" applyBorder="1" applyAlignment="1">
      <alignment vertical="center" wrapText="1"/>
    </xf>
    <xf numFmtId="49" fontId="19" fillId="4" borderId="3" xfId="0" applyNumberFormat="1" applyFont="1" applyFill="1" applyBorder="1" applyAlignment="1">
      <alignment vertical="center" wrapText="1"/>
    </xf>
    <xf numFmtId="49" fontId="10" fillId="4" borderId="3" xfId="0" applyNumberFormat="1" applyFont="1" applyFill="1" applyBorder="1" applyAlignment="1">
      <alignment vertical="center" wrapText="1"/>
    </xf>
    <xf numFmtId="49" fontId="14" fillId="5" borderId="0" xfId="0" applyNumberFormat="1" applyFont="1" applyFill="1" applyBorder="1" applyAlignment="1">
      <alignment horizontal="center" vertical="center" wrapText="1"/>
    </xf>
    <xf numFmtId="49" fontId="10" fillId="4" borderId="6" xfId="0" applyNumberFormat="1" applyFont="1" applyFill="1" applyBorder="1" applyAlignment="1">
      <alignment vertical="center" wrapText="1"/>
    </xf>
    <xf numFmtId="49" fontId="10" fillId="4" borderId="4" xfId="0" applyNumberFormat="1" applyFont="1" applyFill="1" applyBorder="1" applyAlignment="1">
      <alignment vertical="center" wrapText="1"/>
    </xf>
    <xf numFmtId="49" fontId="10" fillId="4" borderId="5" xfId="0" applyNumberFormat="1" applyFont="1" applyFill="1" applyBorder="1" applyAlignment="1">
      <alignment vertical="center" wrapText="1"/>
    </xf>
    <xf numFmtId="49" fontId="10" fillId="3" borderId="3" xfId="0" applyNumberFormat="1" applyFont="1" applyFill="1" applyBorder="1" applyAlignment="1">
      <alignment vertical="center" wrapText="1"/>
    </xf>
    <xf numFmtId="49" fontId="21" fillId="3" borderId="7"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8" xfId="0" applyNumberFormat="1" applyFont="1" applyFill="1" applyBorder="1" applyAlignment="1">
      <alignment horizontal="center" vertical="center" wrapText="1"/>
    </xf>
    <xf numFmtId="49" fontId="21" fillId="7" borderId="7" xfId="0" applyNumberFormat="1" applyFont="1" applyFill="1" applyBorder="1" applyAlignment="1">
      <alignment horizontal="center" vertical="center" wrapText="1"/>
    </xf>
    <xf numFmtId="49" fontId="21" fillId="7" borderId="2" xfId="0" applyNumberFormat="1" applyFont="1" applyFill="1" applyBorder="1" applyAlignment="1">
      <alignment horizontal="center" vertical="center" wrapText="1"/>
    </xf>
    <xf numFmtId="49" fontId="21" fillId="7" borderId="8" xfId="0" applyNumberFormat="1" applyFont="1" applyFill="1" applyBorder="1" applyAlignment="1">
      <alignment horizontal="center" vertical="center" wrapText="1"/>
    </xf>
    <xf numFmtId="49" fontId="21" fillId="4" borderId="7"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8" xfId="0" applyNumberFormat="1" applyFont="1" applyFill="1" applyBorder="1" applyAlignment="1">
      <alignment horizontal="center" vertical="center" wrapText="1"/>
    </xf>
    <xf numFmtId="0" fontId="29" fillId="2" borderId="3" xfId="0" applyNumberFormat="1" applyFont="1" applyFill="1" applyBorder="1" applyAlignment="1">
      <alignment horizontal="center" vertical="center" wrapText="1"/>
    </xf>
    <xf numFmtId="0" fontId="28" fillId="2" borderId="3" xfId="0" applyNumberFormat="1" applyFont="1" applyFill="1" applyBorder="1" applyAlignment="1">
      <alignment horizontal="left" vertical="center" wrapText="1"/>
    </xf>
    <xf numFmtId="49" fontId="28" fillId="2" borderId="7" xfId="0" applyNumberFormat="1" applyFont="1" applyFill="1" applyBorder="1" applyAlignment="1">
      <alignment horizontal="left" vertical="center" wrapText="1"/>
    </xf>
    <xf numFmtId="49" fontId="28" fillId="2" borderId="2" xfId="0" applyNumberFormat="1" applyFont="1" applyFill="1" applyBorder="1" applyAlignment="1">
      <alignment horizontal="left" vertical="center" wrapText="1"/>
    </xf>
    <xf numFmtId="49" fontId="28" fillId="2" borderId="8"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5"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0" fontId="28" fillId="2" borderId="3" xfId="0" applyNumberFormat="1" applyFont="1" applyFill="1" applyBorder="1" applyAlignment="1">
      <alignment horizontal="center" vertical="center" wrapText="1"/>
    </xf>
    <xf numFmtId="49" fontId="10" fillId="5" borderId="4" xfId="0" applyNumberFormat="1" applyFont="1" applyFill="1" applyBorder="1" applyAlignment="1">
      <alignment horizontal="left" vertical="center" wrapText="1"/>
    </xf>
    <xf numFmtId="0" fontId="29" fillId="2" borderId="6" xfId="0" applyNumberFormat="1" applyFont="1" applyFill="1" applyBorder="1" applyAlignment="1">
      <alignment horizontal="center" vertical="center" wrapText="1"/>
    </xf>
    <xf numFmtId="0" fontId="29" fillId="2" borderId="4" xfId="0" applyNumberFormat="1" applyFont="1" applyFill="1" applyBorder="1" applyAlignment="1">
      <alignment horizontal="center" vertical="center" wrapText="1"/>
    </xf>
    <xf numFmtId="0" fontId="29" fillId="2" borderId="9"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9" fillId="2" borderId="16" xfId="0" applyNumberFormat="1" applyFont="1" applyFill="1" applyBorder="1" applyAlignment="1">
      <alignment horizontal="center" vertical="center" wrapText="1"/>
    </xf>
    <xf numFmtId="0" fontId="29" fillId="2" borderId="15" xfId="0" applyNumberFormat="1" applyFont="1" applyFill="1" applyBorder="1" applyAlignment="1">
      <alignment horizontal="center" vertical="center" wrapText="1"/>
    </xf>
    <xf numFmtId="0" fontId="29" fillId="2" borderId="12"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wrapText="1"/>
    </xf>
    <xf numFmtId="0" fontId="29" fillId="2" borderId="6" xfId="6" applyFont="1" applyFill="1" applyBorder="1" applyAlignment="1">
      <alignment horizontal="center" vertical="center" wrapText="1"/>
    </xf>
    <xf numFmtId="0" fontId="29" fillId="2" borderId="4" xfId="6" applyFont="1" applyFill="1" applyBorder="1" applyAlignment="1">
      <alignment horizontal="center" vertical="center" wrapText="1"/>
    </xf>
    <xf numFmtId="0" fontId="29" fillId="2" borderId="10" xfId="0"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center" wrapText="1"/>
    </xf>
    <xf numFmtId="0" fontId="26" fillId="2" borderId="3" xfId="0" applyNumberFormat="1" applyFont="1" applyFill="1" applyBorder="1" applyAlignment="1" applyProtection="1">
      <alignment horizontal="left" vertical="center" wrapText="1"/>
      <protection locked="0"/>
    </xf>
    <xf numFmtId="49" fontId="37" fillId="5" borderId="6" xfId="0" applyNumberFormat="1" applyFont="1" applyFill="1" applyBorder="1" applyAlignment="1" applyProtection="1">
      <alignment horizontal="center" vertical="center" wrapText="1"/>
      <protection locked="0"/>
    </xf>
    <xf numFmtId="49" fontId="37" fillId="5" borderId="5"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29" fillId="5" borderId="7" xfId="0" applyNumberFormat="1" applyFont="1" applyFill="1" applyBorder="1" applyAlignment="1" applyProtection="1">
      <alignment horizontal="center" vertical="center" wrapText="1"/>
      <protection locked="0"/>
    </xf>
    <xf numFmtId="0" fontId="29" fillId="5" borderId="2"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protection locked="0"/>
    </xf>
    <xf numFmtId="0" fontId="28" fillId="2" borderId="3" xfId="0" applyNumberFormat="1" applyFont="1" applyFill="1" applyBorder="1" applyAlignment="1" applyProtection="1">
      <alignment horizontal="left" vertical="center" wrapText="1"/>
      <protection locked="0"/>
    </xf>
    <xf numFmtId="0" fontId="29" fillId="5" borderId="6" xfId="0" applyNumberFormat="1" applyFont="1" applyFill="1" applyBorder="1" applyAlignment="1" applyProtection="1">
      <alignment horizontal="center" vertical="center" wrapText="1"/>
      <protection locked="0"/>
    </xf>
    <xf numFmtId="0" fontId="29" fillId="5" borderId="5"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horizontal="left" vertical="center" wrapText="1"/>
      <protection locked="0"/>
    </xf>
    <xf numFmtId="49" fontId="10" fillId="5" borderId="5" xfId="0" applyNumberFormat="1" applyFont="1" applyFill="1" applyBorder="1" applyAlignment="1" applyProtection="1">
      <alignment horizontal="left" vertical="center" wrapText="1"/>
      <protection locked="0"/>
    </xf>
    <xf numFmtId="0" fontId="29" fillId="2" borderId="6"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protection locked="0"/>
    </xf>
    <xf numFmtId="0" fontId="29" fillId="2" borderId="6" xfId="6" applyFont="1" applyFill="1" applyBorder="1" applyAlignment="1" applyProtection="1">
      <alignment horizontal="center" vertical="center" wrapText="1"/>
      <protection locked="0"/>
    </xf>
    <xf numFmtId="0" fontId="29" fillId="2" borderId="4" xfId="6"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29" fillId="5" borderId="3" xfId="0" applyNumberFormat="1" applyFont="1" applyFill="1" applyBorder="1" applyAlignment="1" applyProtection="1">
      <alignment horizontal="center" vertical="center" wrapText="1"/>
      <protection locked="0"/>
    </xf>
    <xf numFmtId="49" fontId="37" fillId="5" borderId="3"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center" vertical="center" wrapText="1"/>
      <protection locked="0"/>
    </xf>
    <xf numFmtId="49" fontId="14" fillId="5" borderId="0" xfId="0" applyNumberFormat="1" applyFont="1" applyFill="1" applyBorder="1" applyAlignment="1" applyProtection="1">
      <alignment horizontal="center" vertical="center" wrapText="1"/>
      <protection locked="0"/>
    </xf>
    <xf numFmtId="49" fontId="28" fillId="2" borderId="6" xfId="0" applyNumberFormat="1" applyFont="1" applyFill="1" applyBorder="1" applyAlignment="1" applyProtection="1">
      <alignment horizontal="left" vertical="center" wrapText="1"/>
      <protection locked="0"/>
    </xf>
    <xf numFmtId="0" fontId="29" fillId="5" borderId="4" xfId="0" applyNumberFormat="1" applyFont="1" applyFill="1" applyBorder="1" applyAlignment="1" applyProtection="1">
      <alignment horizontal="center" vertical="center" wrapText="1"/>
      <protection locked="0"/>
    </xf>
    <xf numFmtId="49" fontId="10" fillId="5" borderId="6" xfId="0" applyNumberFormat="1" applyFont="1" applyFill="1" applyBorder="1" applyAlignment="1" applyProtection="1">
      <alignment horizontal="center" vertical="center" wrapText="1"/>
      <protection locked="0"/>
    </xf>
    <xf numFmtId="49" fontId="10" fillId="5" borderId="4" xfId="0" applyNumberFormat="1" applyFont="1" applyFill="1" applyBorder="1" applyAlignment="1" applyProtection="1">
      <alignment horizontal="center" vertical="center" wrapText="1"/>
      <protection locked="0"/>
    </xf>
    <xf numFmtId="49" fontId="10" fillId="5" borderId="5" xfId="0" applyNumberFormat="1" applyFont="1" applyFill="1" applyBorder="1" applyAlignment="1" applyProtection="1">
      <alignment horizontal="center" vertical="center" wrapText="1"/>
      <protection locked="0"/>
    </xf>
    <xf numFmtId="49" fontId="37" fillId="5" borderId="4" xfId="0" applyNumberFormat="1" applyFont="1" applyFill="1" applyBorder="1" applyAlignment="1" applyProtection="1">
      <alignment horizontal="center" vertical="center" wrapText="1"/>
      <protection locked="0"/>
    </xf>
    <xf numFmtId="0" fontId="29" fillId="5" borderId="8" xfId="0" applyNumberFormat="1" applyFont="1" applyFill="1" applyBorder="1" applyAlignment="1" applyProtection="1">
      <alignment horizontal="center" vertical="center" wrapText="1"/>
      <protection locked="0"/>
    </xf>
    <xf numFmtId="0" fontId="36" fillId="5" borderId="9" xfId="6" applyFont="1" applyFill="1" applyBorder="1" applyAlignment="1" applyProtection="1">
      <alignment horizontal="center" vertical="center" textRotation="90" wrapText="1"/>
      <protection locked="0"/>
    </xf>
    <xf numFmtId="0" fontId="36" fillId="5" borderId="11" xfId="6" applyFont="1" applyFill="1" applyBorder="1" applyAlignment="1" applyProtection="1">
      <alignment horizontal="center" vertical="center" textRotation="90" wrapText="1"/>
      <protection locked="0"/>
    </xf>
    <xf numFmtId="0" fontId="36" fillId="5" borderId="16" xfId="6" applyFont="1" applyFill="1" applyBorder="1" applyAlignment="1" applyProtection="1">
      <alignment horizontal="center" vertical="center" textRotation="90" wrapText="1"/>
      <protection locked="0"/>
    </xf>
    <xf numFmtId="0" fontId="36" fillId="5" borderId="15" xfId="6" applyFont="1" applyFill="1" applyBorder="1" applyAlignment="1" applyProtection="1">
      <alignment horizontal="center" vertical="center" textRotation="90" wrapText="1"/>
      <protection locked="0"/>
    </xf>
    <xf numFmtId="0" fontId="36" fillId="5" borderId="12" xfId="6" applyFont="1" applyFill="1" applyBorder="1" applyAlignment="1" applyProtection="1">
      <alignment horizontal="center" vertical="center" textRotation="90" wrapText="1"/>
      <protection locked="0"/>
    </xf>
    <xf numFmtId="0" fontId="36" fillId="5" borderId="14" xfId="6" applyFont="1" applyFill="1" applyBorder="1" applyAlignment="1" applyProtection="1">
      <alignment horizontal="center" vertical="center" textRotation="90" wrapText="1"/>
      <protection locked="0"/>
    </xf>
    <xf numFmtId="0" fontId="26" fillId="5" borderId="3" xfId="6" applyFont="1" applyFill="1" applyBorder="1" applyAlignment="1" applyProtection="1">
      <alignment horizontal="left" vertical="center" wrapText="1"/>
      <protection locked="0"/>
    </xf>
    <xf numFmtId="0" fontId="26" fillId="5" borderId="3" xfId="6" applyFont="1" applyFill="1" applyBorder="1" applyAlignment="1" applyProtection="1">
      <alignment horizontal="center" vertical="center" wrapText="1"/>
      <protection locked="0"/>
    </xf>
    <xf numFmtId="0" fontId="28" fillId="5" borderId="3" xfId="6" applyFont="1" applyFill="1" applyBorder="1" applyAlignment="1" applyProtection="1">
      <alignment horizontal="left" vertical="center" wrapText="1"/>
      <protection locked="0"/>
    </xf>
    <xf numFmtId="1" fontId="44" fillId="5" borderId="3" xfId="0" applyNumberFormat="1" applyFont="1" applyFill="1" applyBorder="1" applyAlignment="1" applyProtection="1">
      <alignment horizontal="center" vertical="center"/>
    </xf>
    <xf numFmtId="174" fontId="44" fillId="5" borderId="3" xfId="0" applyNumberFormat="1"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wrapText="1"/>
    </xf>
    <xf numFmtId="0" fontId="44" fillId="5" borderId="6" xfId="0" applyNumberFormat="1" applyFont="1" applyFill="1" applyBorder="1" applyAlignment="1" applyProtection="1">
      <alignment horizontal="center" vertical="center" wrapText="1"/>
    </xf>
    <xf numFmtId="0" fontId="44" fillId="5" borderId="5" xfId="0" applyNumberFormat="1" applyFont="1" applyFill="1" applyBorder="1" applyAlignment="1" applyProtection="1">
      <alignment horizontal="center" vertical="center" wrapText="1"/>
    </xf>
    <xf numFmtId="0" fontId="36" fillId="2" borderId="9" xfId="6" applyFont="1" applyFill="1" applyBorder="1" applyAlignment="1" applyProtection="1">
      <alignment horizontal="center" vertical="center" textRotation="90" wrapText="1"/>
      <protection locked="0"/>
    </xf>
    <xf numFmtId="0" fontId="36" fillId="2" borderId="11" xfId="6" applyFont="1" applyFill="1" applyBorder="1" applyAlignment="1" applyProtection="1">
      <alignment horizontal="center" vertical="center" textRotation="90" wrapText="1"/>
      <protection locked="0"/>
    </xf>
    <xf numFmtId="0" fontId="36" fillId="2" borderId="16" xfId="6" applyFont="1" applyFill="1" applyBorder="1" applyAlignment="1" applyProtection="1">
      <alignment horizontal="center" vertical="center" textRotation="90" wrapText="1"/>
      <protection locked="0"/>
    </xf>
    <xf numFmtId="0" fontId="36" fillId="2" borderId="15" xfId="6" applyFont="1" applyFill="1" applyBorder="1" applyAlignment="1" applyProtection="1">
      <alignment horizontal="center" vertical="center" textRotation="90" wrapText="1"/>
      <protection locked="0"/>
    </xf>
    <xf numFmtId="0" fontId="36" fillId="2" borderId="12" xfId="6" applyFont="1" applyFill="1" applyBorder="1" applyAlignment="1" applyProtection="1">
      <alignment horizontal="center" vertical="center" textRotation="90" wrapText="1"/>
      <protection locked="0"/>
    </xf>
    <xf numFmtId="0" fontId="36" fillId="2" borderId="14" xfId="6" applyFont="1" applyFill="1" applyBorder="1" applyAlignment="1" applyProtection="1">
      <alignment horizontal="center" vertical="center" textRotation="90" wrapText="1"/>
      <protection locked="0"/>
    </xf>
    <xf numFmtId="0" fontId="26" fillId="2" borderId="3" xfId="6" applyFont="1" applyFill="1" applyBorder="1" applyAlignment="1" applyProtection="1">
      <alignment horizontal="left" vertical="center" wrapText="1"/>
      <protection locked="0"/>
    </xf>
    <xf numFmtId="0" fontId="26" fillId="2" borderId="3" xfId="6" applyFont="1" applyFill="1" applyBorder="1" applyAlignment="1" applyProtection="1">
      <alignment horizontal="center" vertical="center" wrapText="1"/>
      <protection locked="0"/>
    </xf>
    <xf numFmtId="0" fontId="29" fillId="2" borderId="9" xfId="0" applyNumberFormat="1" applyFont="1" applyFill="1" applyBorder="1" applyAlignment="1" applyProtection="1">
      <alignment horizontal="center" vertical="center" wrapText="1"/>
      <protection locked="0"/>
    </xf>
    <xf numFmtId="0" fontId="29" fillId="2" borderId="10" xfId="0" applyNumberFormat="1" applyFont="1" applyFill="1" applyBorder="1" applyAlignment="1" applyProtection="1">
      <alignment horizontal="center" vertical="center" wrapText="1"/>
      <protection locked="0"/>
    </xf>
    <xf numFmtId="0" fontId="29" fillId="2" borderId="11"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protection locked="0"/>
    </xf>
    <xf numFmtId="0" fontId="28" fillId="2" borderId="3" xfId="6" applyFont="1" applyFill="1" applyBorder="1" applyAlignment="1" applyProtection="1">
      <alignment horizontal="left" vertical="center" wrapText="1"/>
      <protection locked="0"/>
    </xf>
    <xf numFmtId="1" fontId="44" fillId="2" borderId="3" xfId="0" applyNumberFormat="1" applyFont="1" applyFill="1" applyBorder="1" applyAlignment="1" applyProtection="1">
      <alignment horizontal="center" vertical="center"/>
    </xf>
    <xf numFmtId="174" fontId="44" fillId="2" borderId="3" xfId="0" applyNumberFormat="1" applyFont="1" applyFill="1" applyBorder="1" applyAlignment="1" applyProtection="1">
      <alignment horizontal="center" vertical="center"/>
    </xf>
    <xf numFmtId="0" fontId="44" fillId="2" borderId="3" xfId="0" applyFont="1" applyFill="1" applyBorder="1" applyAlignment="1" applyProtection="1">
      <alignment horizontal="center" vertical="center"/>
    </xf>
    <xf numFmtId="0" fontId="44" fillId="2" borderId="3"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xf>
    <xf numFmtId="0" fontId="44" fillId="2" borderId="5" xfId="0" applyNumberFormat="1" applyFont="1" applyFill="1" applyBorder="1" applyAlignment="1" applyProtection="1">
      <alignment horizontal="center" vertical="center" wrapText="1"/>
    </xf>
    <xf numFmtId="0" fontId="29" fillId="5" borderId="9" xfId="0" applyNumberFormat="1" applyFont="1" applyFill="1" applyBorder="1" applyAlignment="1" applyProtection="1">
      <alignment horizontal="center" vertical="center" wrapText="1"/>
      <protection locked="0"/>
    </xf>
    <xf numFmtId="0" fontId="29" fillId="5" borderId="10" xfId="0" applyNumberFormat="1" applyFont="1" applyFill="1" applyBorder="1" applyAlignment="1" applyProtection="1">
      <alignment horizontal="center" vertical="center" wrapText="1"/>
      <protection locked="0"/>
    </xf>
    <xf numFmtId="0" fontId="29" fillId="5" borderId="11" xfId="0" applyNumberFormat="1" applyFont="1" applyFill="1" applyBorder="1" applyAlignment="1" applyProtection="1">
      <alignment horizontal="center" vertical="center" wrapText="1"/>
      <protection locked="0"/>
    </xf>
    <xf numFmtId="0" fontId="29" fillId="5" borderId="16"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29" fillId="5" borderId="15" xfId="0" applyNumberFormat="1" applyFont="1" applyFill="1" applyBorder="1" applyAlignment="1" applyProtection="1">
      <alignment horizontal="center" vertical="center" wrapText="1"/>
      <protection locked="0"/>
    </xf>
    <xf numFmtId="0" fontId="29" fillId="5" borderId="12" xfId="0" applyNumberFormat="1" applyFont="1" applyFill="1" applyBorder="1" applyAlignment="1" applyProtection="1">
      <alignment horizontal="center" vertical="center" wrapText="1"/>
      <protection locked="0"/>
    </xf>
    <xf numFmtId="0" fontId="29" fillId="5" borderId="13" xfId="0" applyNumberFormat="1" applyFont="1" applyFill="1" applyBorder="1" applyAlignment="1" applyProtection="1">
      <alignment horizontal="center" vertical="center" wrapText="1"/>
      <protection locked="0"/>
    </xf>
    <xf numFmtId="0" fontId="29" fillId="5" borderId="14" xfId="0" applyNumberFormat="1" applyFont="1" applyFill="1" applyBorder="1" applyAlignment="1" applyProtection="1">
      <alignment horizontal="center" vertical="center" wrapText="1"/>
      <protection locked="0"/>
    </xf>
    <xf numFmtId="0" fontId="28" fillId="2" borderId="9" xfId="0" applyNumberFormat="1" applyFont="1" applyFill="1" applyBorder="1" applyAlignment="1" applyProtection="1">
      <alignment horizontal="center" vertical="center" wrapText="1"/>
      <protection locked="0"/>
    </xf>
    <xf numFmtId="0" fontId="28" fillId="2" borderId="10" xfId="0" applyNumberFormat="1" applyFont="1" applyFill="1" applyBorder="1" applyAlignment="1" applyProtection="1">
      <alignment horizontal="center" vertical="center" wrapText="1"/>
      <protection locked="0"/>
    </xf>
    <xf numFmtId="0" fontId="28" fillId="2" borderId="11"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protection locked="0"/>
    </xf>
    <xf numFmtId="0" fontId="28" fillId="2" borderId="12"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center" vertical="center" wrapText="1"/>
      <protection locked="0"/>
    </xf>
    <xf numFmtId="0" fontId="29" fillId="0" borderId="13" xfId="0" applyNumberFormat="1" applyFont="1" applyBorder="1" applyAlignment="1" applyProtection="1">
      <alignment horizontal="center" vertical="center" wrapText="1"/>
      <protection locked="0"/>
    </xf>
    <xf numFmtId="49"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27" fillId="2" borderId="7"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wrapText="1"/>
    </xf>
    <xf numFmtId="0" fontId="28" fillId="2" borderId="3" xfId="0" applyFont="1" applyFill="1" applyBorder="1" applyAlignment="1" applyProtection="1">
      <alignment horizontal="left" vertical="center" wrapText="1"/>
      <protection locked="0"/>
    </xf>
    <xf numFmtId="0" fontId="29" fillId="2" borderId="3" xfId="6" applyFont="1" applyFill="1" applyBorder="1" applyAlignment="1" applyProtection="1">
      <alignment horizontal="center" vertical="center" wrapText="1"/>
      <protection locked="0"/>
    </xf>
    <xf numFmtId="0" fontId="36" fillId="2" borderId="3" xfId="6" applyFont="1" applyFill="1" applyBorder="1" applyAlignment="1" applyProtection="1">
      <alignment horizontal="center" vertical="center" textRotation="90" wrapText="1"/>
      <protection locked="0"/>
    </xf>
    <xf numFmtId="0" fontId="27" fillId="2" borderId="3" xfId="6" applyFont="1" applyFill="1" applyBorder="1" applyAlignment="1" applyProtection="1">
      <alignment horizontal="center" vertical="center" wrapText="1"/>
      <protection locked="0"/>
    </xf>
    <xf numFmtId="0" fontId="27" fillId="2" borderId="7" xfId="6" applyFont="1" applyFill="1" applyBorder="1" applyAlignment="1" applyProtection="1">
      <alignment horizontal="center" vertical="center" wrapText="1"/>
      <protection locked="0"/>
    </xf>
    <xf numFmtId="0" fontId="27" fillId="2" borderId="2" xfId="6" applyFont="1" applyFill="1" applyBorder="1" applyAlignment="1" applyProtection="1">
      <alignment horizontal="center" vertical="center" wrapText="1"/>
      <protection locked="0"/>
    </xf>
    <xf numFmtId="0" fontId="27" fillId="2" borderId="9" xfId="6" applyFont="1" applyFill="1" applyBorder="1" applyAlignment="1" applyProtection="1">
      <alignment horizontal="center" vertical="center" wrapText="1"/>
      <protection locked="0"/>
    </xf>
    <xf numFmtId="0" fontId="27" fillId="2" borderId="11" xfId="6" applyFont="1" applyFill="1" applyBorder="1" applyAlignment="1" applyProtection="1">
      <alignment horizontal="center" vertical="center" wrapText="1"/>
      <protection locked="0"/>
    </xf>
    <xf numFmtId="0" fontId="27" fillId="2" borderId="12" xfId="6" applyFont="1" applyFill="1" applyBorder="1" applyAlignment="1" applyProtection="1">
      <alignment horizontal="center" vertical="center" wrapText="1"/>
      <protection locked="0"/>
    </xf>
    <xf numFmtId="0" fontId="27" fillId="2" borderId="14" xfId="6" applyFont="1" applyFill="1" applyBorder="1" applyAlignment="1" applyProtection="1">
      <alignment horizontal="center" vertical="center" wrapText="1"/>
      <protection locked="0"/>
    </xf>
    <xf numFmtId="0" fontId="27" fillId="2" borderId="6" xfId="6" applyFont="1" applyFill="1" applyBorder="1" applyAlignment="1" applyProtection="1">
      <alignment horizontal="center" vertical="top" textRotation="90" wrapText="1"/>
      <protection locked="0"/>
    </xf>
    <xf numFmtId="0" fontId="27" fillId="2" borderId="5" xfId="6" applyFont="1" applyFill="1" applyBorder="1" applyAlignment="1" applyProtection="1">
      <alignment horizontal="center" vertical="top" textRotation="90" wrapText="1"/>
      <protection locked="0"/>
    </xf>
    <xf numFmtId="0" fontId="27" fillId="2" borderId="8" xfId="6" applyFont="1" applyFill="1" applyBorder="1" applyAlignment="1" applyProtection="1">
      <alignment horizontal="center" vertical="center" wrapText="1"/>
      <protection locked="0"/>
    </xf>
    <xf numFmtId="49" fontId="10" fillId="5" borderId="4" xfId="0" applyNumberFormat="1"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49" fontId="37" fillId="5" borderId="6" xfId="0" applyNumberFormat="1" applyFont="1" applyFill="1" applyBorder="1" applyAlignment="1" applyProtection="1">
      <alignment horizontal="left" vertical="center" wrapText="1"/>
      <protection locked="0"/>
    </xf>
    <xf numFmtId="49" fontId="37" fillId="5" borderId="5" xfId="0" applyNumberFormat="1"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49" fontId="36" fillId="2" borderId="7" xfId="0" applyNumberFormat="1"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8" xfId="0" applyNumberFormat="1" applyFont="1" applyFill="1" applyBorder="1" applyAlignment="1" applyProtection="1">
      <alignment horizontal="center" vertical="center" wrapText="1"/>
      <protection locked="0"/>
    </xf>
  </cellXfs>
  <cellStyles count="31">
    <cellStyle name="Currency 3" xfId="1"/>
    <cellStyle name="Header1" xfId="2"/>
    <cellStyle name="Header2" xfId="3"/>
    <cellStyle name="Normal" xfId="0" builtinId="0"/>
    <cellStyle name="Normal 2" xfId="4"/>
    <cellStyle name="Normal 3" xfId="5"/>
    <cellStyle name="Normal 4" xfId="6"/>
    <cellStyle name="Normal 4 2" xfId="7"/>
    <cellStyle name="Normal 4 3" xfId="8"/>
    <cellStyle name="Normal 6" xfId="9"/>
    <cellStyle name="Percent" xfId="30" builtinId="5"/>
    <cellStyle name="Percent 2" xfId="11"/>
    <cellStyle name="Percent 3" xfId="12"/>
    <cellStyle name="Percent 4" xfId="13"/>
    <cellStyle name="Percent 5" xfId="10"/>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3"/>
    <cellStyle name="콤마_1202" xfId="24"/>
    <cellStyle name="통화 [0]_1202" xfId="25"/>
    <cellStyle name="통화_1202" xfId="26"/>
    <cellStyle name="표준_(정보부문)월별인원계획" xfId="27"/>
    <cellStyle name="一般_Book1" xfId="20"/>
    <cellStyle name="千分位[0]_Book1" xfId="21"/>
    <cellStyle name="千分位_Book1" xfId="22"/>
    <cellStyle name="貨幣 [0]_Book1" xfId="28"/>
    <cellStyle name="貨幣_Book1" xfId="29"/>
  </cellStyles>
  <dxfs count="0"/>
  <tableStyles count="0" defaultTableStyle="TableStyleMedium2" defaultPivotStyle="PivotStyleLight16"/>
  <colors>
    <mruColors>
      <color rgb="FFFFCCCC"/>
      <color rgb="FF00FF00"/>
      <color rgb="FF66FFFF"/>
      <color rgb="FFFFFF00"/>
      <color rgb="FFFFFF99"/>
      <color rgb="FFFFCC66"/>
      <color rgb="FFFF9900"/>
      <color rgb="FFCCFF33"/>
      <color rgb="FFFFFFCC"/>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85"/>
  <sheetViews>
    <sheetView zoomScale="64" zoomScaleNormal="64" workbookViewId="0">
      <pane xSplit="12" ySplit="4" topLeftCell="U5" activePane="bottomRight" state="frozen"/>
      <selection pane="topRight" activeCell="M1" sqref="M1"/>
      <selection pane="bottomLeft" activeCell="A5" sqref="A5"/>
      <selection pane="bottomRight" activeCell="I1" sqref="I1:L1"/>
    </sheetView>
  </sheetViews>
  <sheetFormatPr defaultColWidth="9.140625" defaultRowHeight="47.25" customHeight="1"/>
  <cols>
    <col min="1" max="1" width="43.140625" style="7" customWidth="1"/>
    <col min="2" max="2" width="5.7109375" style="34" customWidth="1"/>
    <col min="3" max="3" width="36.5703125" style="7" customWidth="1"/>
    <col min="4" max="4" width="5.7109375" style="34" customWidth="1"/>
    <col min="5" max="5" width="43.140625" style="7" customWidth="1"/>
    <col min="6" max="6" width="5.7109375" style="34" customWidth="1"/>
    <col min="7" max="7" width="36.5703125" style="7" customWidth="1"/>
    <col min="8" max="8" width="5.7109375" style="34" customWidth="1"/>
    <col min="9" max="9" width="43.140625" style="7" customWidth="1"/>
    <col min="10" max="10" width="5.7109375" style="34" customWidth="1"/>
    <col min="11" max="11" width="36.140625" style="7" customWidth="1"/>
    <col min="12" max="12" width="5.7109375" style="34" customWidth="1"/>
    <col min="13" max="16384" width="9.140625" style="7"/>
  </cols>
  <sheetData>
    <row r="1" spans="1:12" ht="27" customHeight="1">
      <c r="A1" s="193" t="s">
        <v>1284</v>
      </c>
      <c r="B1" s="193"/>
      <c r="C1" s="193"/>
      <c r="D1" s="193"/>
      <c r="E1" s="193" t="s">
        <v>1284</v>
      </c>
      <c r="F1" s="193"/>
      <c r="G1" s="193"/>
      <c r="H1" s="193"/>
      <c r="I1" s="193" t="s">
        <v>1284</v>
      </c>
      <c r="J1" s="193"/>
      <c r="K1" s="193"/>
      <c r="L1" s="193"/>
    </row>
    <row r="2" spans="1:12" ht="8.25" customHeight="1">
      <c r="A2" s="5"/>
      <c r="B2" s="19"/>
      <c r="C2" s="5"/>
      <c r="D2" s="19"/>
      <c r="E2" s="5"/>
      <c r="F2" s="19"/>
      <c r="G2" s="5"/>
      <c r="H2" s="19"/>
      <c r="I2" s="5"/>
      <c r="J2" s="19"/>
      <c r="K2" s="5"/>
      <c r="L2" s="19"/>
    </row>
    <row r="3" spans="1:12" s="4" customFormat="1" ht="28.5" customHeight="1">
      <c r="A3" s="198" t="s">
        <v>1</v>
      </c>
      <c r="B3" s="199"/>
      <c r="C3" s="199"/>
      <c r="D3" s="200"/>
      <c r="E3" s="201" t="s">
        <v>2</v>
      </c>
      <c r="F3" s="202"/>
      <c r="G3" s="202"/>
      <c r="H3" s="203"/>
      <c r="I3" s="204" t="s">
        <v>3</v>
      </c>
      <c r="J3" s="205"/>
      <c r="K3" s="205"/>
      <c r="L3" s="206"/>
    </row>
    <row r="4" spans="1:12" s="4" customFormat="1" ht="24.75" customHeight="1">
      <c r="A4" s="1" t="s">
        <v>1048</v>
      </c>
      <c r="B4" s="12"/>
      <c r="C4" s="1" t="s">
        <v>0</v>
      </c>
      <c r="D4" s="12"/>
      <c r="E4" s="2" t="s">
        <v>1030</v>
      </c>
      <c r="F4" s="11"/>
      <c r="G4" s="2" t="s">
        <v>0</v>
      </c>
      <c r="H4" s="11"/>
      <c r="I4" s="3" t="s">
        <v>1048</v>
      </c>
      <c r="J4" s="10"/>
      <c r="K4" s="3" t="s">
        <v>0</v>
      </c>
      <c r="L4" s="10"/>
    </row>
    <row r="5" spans="1:12" s="20" customFormat="1" ht="30.75" customHeight="1">
      <c r="A5" s="177" t="s">
        <v>358</v>
      </c>
      <c r="B5" s="178"/>
      <c r="C5" s="179"/>
      <c r="D5" s="13" t="s">
        <v>648</v>
      </c>
      <c r="E5" s="177" t="s">
        <v>358</v>
      </c>
      <c r="F5" s="178"/>
      <c r="G5" s="179"/>
      <c r="H5" s="13" t="s">
        <v>648</v>
      </c>
      <c r="I5" s="177" t="s">
        <v>358</v>
      </c>
      <c r="J5" s="178"/>
      <c r="K5" s="179"/>
      <c r="L5" s="13" t="s">
        <v>648</v>
      </c>
    </row>
    <row r="6" spans="1:12" s="20" customFormat="1" ht="30.75" customHeight="1">
      <c r="A6" s="177" t="s">
        <v>982</v>
      </c>
      <c r="B6" s="178"/>
      <c r="C6" s="179"/>
      <c r="D6" s="13" t="s">
        <v>648</v>
      </c>
      <c r="E6" s="177" t="s">
        <v>982</v>
      </c>
      <c r="F6" s="178"/>
      <c r="G6" s="179"/>
      <c r="H6" s="13" t="s">
        <v>648</v>
      </c>
      <c r="I6" s="177" t="s">
        <v>982</v>
      </c>
      <c r="J6" s="178"/>
      <c r="K6" s="179"/>
      <c r="L6" s="13" t="s">
        <v>648</v>
      </c>
    </row>
    <row r="7" spans="1:12" s="20" customFormat="1" ht="30.75" customHeight="1">
      <c r="A7" s="177" t="s">
        <v>987</v>
      </c>
      <c r="B7" s="178"/>
      <c r="C7" s="179"/>
      <c r="D7" s="13" t="s">
        <v>648</v>
      </c>
      <c r="E7" s="177" t="s">
        <v>987</v>
      </c>
      <c r="F7" s="178"/>
      <c r="G7" s="179"/>
      <c r="H7" s="13" t="s">
        <v>648</v>
      </c>
      <c r="I7" s="177" t="s">
        <v>987</v>
      </c>
      <c r="J7" s="178"/>
      <c r="K7" s="179"/>
      <c r="L7" s="13" t="s">
        <v>648</v>
      </c>
    </row>
    <row r="8" spans="1:12" s="18" customFormat="1" ht="88.5" customHeight="1">
      <c r="A8" s="14" t="s">
        <v>1034</v>
      </c>
      <c r="B8" s="16" t="s">
        <v>23</v>
      </c>
      <c r="C8" s="14" t="s">
        <v>1049</v>
      </c>
      <c r="D8" s="16" t="s">
        <v>24</v>
      </c>
      <c r="E8" s="15" t="s">
        <v>4</v>
      </c>
      <c r="F8" s="17" t="s">
        <v>23</v>
      </c>
      <c r="G8" s="15" t="s">
        <v>1049</v>
      </c>
      <c r="H8" s="17" t="s">
        <v>24</v>
      </c>
      <c r="I8" s="8" t="s">
        <v>27</v>
      </c>
      <c r="J8" s="9" t="s">
        <v>23</v>
      </c>
      <c r="K8" s="8" t="s">
        <v>1049</v>
      </c>
      <c r="L8" s="9" t="s">
        <v>24</v>
      </c>
    </row>
    <row r="9" spans="1:12" s="20" customFormat="1" ht="30.75" customHeight="1">
      <c r="A9" s="180" t="s">
        <v>983</v>
      </c>
      <c r="B9" s="181"/>
      <c r="C9" s="182"/>
      <c r="D9" s="13" t="s">
        <v>648</v>
      </c>
      <c r="E9" s="180" t="s">
        <v>983</v>
      </c>
      <c r="F9" s="181"/>
      <c r="G9" s="182"/>
      <c r="H9" s="13" t="s">
        <v>648</v>
      </c>
      <c r="I9" s="180" t="s">
        <v>983</v>
      </c>
      <c r="J9" s="181"/>
      <c r="K9" s="182"/>
      <c r="L9" s="13" t="s">
        <v>648</v>
      </c>
    </row>
    <row r="10" spans="1:12" s="21" customFormat="1" ht="30.75" customHeight="1">
      <c r="A10" s="183" t="s">
        <v>1035</v>
      </c>
      <c r="B10" s="184"/>
      <c r="C10" s="185"/>
      <c r="D10" s="13" t="s">
        <v>648</v>
      </c>
      <c r="E10" s="183" t="s">
        <v>1035</v>
      </c>
      <c r="F10" s="184"/>
      <c r="G10" s="185"/>
      <c r="H10" s="13" t="s">
        <v>648</v>
      </c>
      <c r="I10" s="183" t="s">
        <v>1035</v>
      </c>
      <c r="J10" s="184"/>
      <c r="K10" s="185"/>
      <c r="L10" s="13" t="s">
        <v>648</v>
      </c>
    </row>
    <row r="11" spans="1:12" ht="47.25" customHeight="1">
      <c r="A11" s="14" t="s">
        <v>6</v>
      </c>
      <c r="B11" s="16" t="s">
        <v>23</v>
      </c>
      <c r="C11" s="14" t="s">
        <v>30</v>
      </c>
      <c r="D11" s="16" t="s">
        <v>25</v>
      </c>
      <c r="E11" s="15" t="s">
        <v>70</v>
      </c>
      <c r="F11" s="17" t="s">
        <v>25</v>
      </c>
      <c r="G11" s="15" t="s">
        <v>67</v>
      </c>
      <c r="H11" s="17" t="s">
        <v>25</v>
      </c>
      <c r="I11" s="8" t="s">
        <v>28</v>
      </c>
      <c r="J11" s="9" t="s">
        <v>23</v>
      </c>
      <c r="K11" s="8" t="s">
        <v>359</v>
      </c>
      <c r="L11" s="9" t="s">
        <v>23</v>
      </c>
    </row>
    <row r="12" spans="1:12" ht="47.25" customHeight="1">
      <c r="A12" s="14" t="s">
        <v>47</v>
      </c>
      <c r="B12" s="16" t="s">
        <v>23</v>
      </c>
      <c r="C12" s="14" t="s">
        <v>31</v>
      </c>
      <c r="D12" s="16" t="s">
        <v>25</v>
      </c>
      <c r="E12" s="15" t="s">
        <v>71</v>
      </c>
      <c r="F12" s="17" t="s">
        <v>25</v>
      </c>
      <c r="G12" s="15" t="s">
        <v>68</v>
      </c>
      <c r="H12" s="17" t="s">
        <v>25</v>
      </c>
      <c r="I12" s="8" t="s">
        <v>360</v>
      </c>
      <c r="J12" s="9" t="s">
        <v>25</v>
      </c>
      <c r="K12" s="8" t="s">
        <v>361</v>
      </c>
      <c r="L12" s="9" t="s">
        <v>25</v>
      </c>
    </row>
    <row r="13" spans="1:12" ht="47.25" customHeight="1">
      <c r="A13" s="14" t="s">
        <v>34</v>
      </c>
      <c r="B13" s="16" t="s">
        <v>25</v>
      </c>
      <c r="C13" s="14" t="s">
        <v>35</v>
      </c>
      <c r="D13" s="16" t="s">
        <v>25</v>
      </c>
      <c r="E13" s="15" t="s">
        <v>7</v>
      </c>
      <c r="F13" s="17" t="s">
        <v>23</v>
      </c>
      <c r="G13" s="15" t="s">
        <v>69</v>
      </c>
      <c r="H13" s="17" t="s">
        <v>25</v>
      </c>
      <c r="I13" s="8" t="s">
        <v>362</v>
      </c>
      <c r="J13" s="9" t="s">
        <v>23</v>
      </c>
      <c r="K13" s="8" t="s">
        <v>363</v>
      </c>
      <c r="L13" s="9" t="s">
        <v>25</v>
      </c>
    </row>
    <row r="14" spans="1:12" ht="48.75" customHeight="1">
      <c r="A14" s="14" t="s">
        <v>5</v>
      </c>
      <c r="B14" s="16" t="s">
        <v>23</v>
      </c>
      <c r="C14" s="14" t="s">
        <v>29</v>
      </c>
      <c r="D14" s="16" t="s">
        <v>25</v>
      </c>
      <c r="E14" s="15" t="s">
        <v>73</v>
      </c>
      <c r="F14" s="17" t="s">
        <v>23</v>
      </c>
      <c r="G14" s="15" t="s">
        <v>78</v>
      </c>
      <c r="H14" s="17" t="s">
        <v>23</v>
      </c>
      <c r="I14" s="8" t="s">
        <v>364</v>
      </c>
      <c r="J14" s="9" t="s">
        <v>23</v>
      </c>
      <c r="K14" s="8" t="s">
        <v>365</v>
      </c>
      <c r="L14" s="9" t="s">
        <v>25</v>
      </c>
    </row>
    <row r="15" spans="1:12" ht="47.25" customHeight="1">
      <c r="A15" s="14" t="s">
        <v>72</v>
      </c>
      <c r="B15" s="16" t="s">
        <v>23</v>
      </c>
      <c r="C15" s="14" t="s">
        <v>48</v>
      </c>
      <c r="D15" s="16" t="s">
        <v>24</v>
      </c>
      <c r="E15" s="15" t="s">
        <v>74</v>
      </c>
      <c r="F15" s="17" t="s">
        <v>24</v>
      </c>
      <c r="G15" s="15" t="s">
        <v>76</v>
      </c>
      <c r="H15" s="17" t="s">
        <v>24</v>
      </c>
      <c r="I15" s="8" t="s">
        <v>366</v>
      </c>
      <c r="J15" s="9" t="s">
        <v>25</v>
      </c>
      <c r="K15" s="8" t="s">
        <v>367</v>
      </c>
      <c r="L15" s="9" t="s">
        <v>25</v>
      </c>
    </row>
    <row r="16" spans="1:12" ht="47.25" customHeight="1">
      <c r="A16" s="14" t="s">
        <v>9</v>
      </c>
      <c r="B16" s="16" t="s">
        <v>23</v>
      </c>
      <c r="C16" s="14" t="s">
        <v>32</v>
      </c>
      <c r="D16" s="16" t="s">
        <v>25</v>
      </c>
      <c r="E16" s="15" t="s">
        <v>75</v>
      </c>
      <c r="F16" s="17" t="s">
        <v>24</v>
      </c>
      <c r="G16" s="15" t="s">
        <v>77</v>
      </c>
      <c r="H16" s="17" t="s">
        <v>24</v>
      </c>
      <c r="I16" s="8" t="s">
        <v>368</v>
      </c>
      <c r="J16" s="9" t="s">
        <v>25</v>
      </c>
      <c r="K16" s="8" t="s">
        <v>31</v>
      </c>
      <c r="L16" s="9" t="s">
        <v>25</v>
      </c>
    </row>
    <row r="17" spans="1:12" ht="47.25" customHeight="1">
      <c r="A17" s="14" t="s">
        <v>49</v>
      </c>
      <c r="B17" s="16" t="s">
        <v>23</v>
      </c>
      <c r="C17" s="14" t="s">
        <v>33</v>
      </c>
      <c r="D17" s="16" t="s">
        <v>25</v>
      </c>
      <c r="E17" s="15" t="s">
        <v>79</v>
      </c>
      <c r="F17" s="17" t="s">
        <v>23</v>
      </c>
      <c r="G17" s="15" t="s">
        <v>80</v>
      </c>
      <c r="H17" s="17" t="s">
        <v>25</v>
      </c>
      <c r="I17" s="8" t="s">
        <v>369</v>
      </c>
      <c r="J17" s="9" t="s">
        <v>23</v>
      </c>
      <c r="K17" s="8" t="s">
        <v>370</v>
      </c>
      <c r="L17" s="9" t="s">
        <v>25</v>
      </c>
    </row>
    <row r="18" spans="1:12" ht="47.25" customHeight="1">
      <c r="A18" s="14" t="s">
        <v>13</v>
      </c>
      <c r="B18" s="16" t="s">
        <v>23</v>
      </c>
      <c r="C18" s="14" t="s">
        <v>38</v>
      </c>
      <c r="D18" s="16" t="s">
        <v>23</v>
      </c>
      <c r="E18" s="15" t="s">
        <v>81</v>
      </c>
      <c r="F18" s="17" t="s">
        <v>25</v>
      </c>
      <c r="G18" s="15" t="s">
        <v>31</v>
      </c>
      <c r="H18" s="17" t="s">
        <v>25</v>
      </c>
      <c r="I18" s="8" t="s">
        <v>8</v>
      </c>
      <c r="J18" s="9" t="s">
        <v>23</v>
      </c>
      <c r="K18" s="8" t="s">
        <v>624</v>
      </c>
      <c r="L18" s="9" t="s">
        <v>105</v>
      </c>
    </row>
    <row r="19" spans="1:12" ht="47.25" customHeight="1">
      <c r="A19" s="14" t="s">
        <v>627</v>
      </c>
      <c r="B19" s="16" t="s">
        <v>26</v>
      </c>
      <c r="C19" s="14" t="s">
        <v>628</v>
      </c>
      <c r="D19" s="16" t="s">
        <v>26</v>
      </c>
      <c r="E19" s="15" t="s">
        <v>83</v>
      </c>
      <c r="F19" s="17" t="s">
        <v>23</v>
      </c>
      <c r="G19" s="15" t="s">
        <v>82</v>
      </c>
      <c r="H19" s="17" t="s">
        <v>25</v>
      </c>
      <c r="I19" s="8" t="s">
        <v>371</v>
      </c>
      <c r="J19" s="9" t="s">
        <v>26</v>
      </c>
      <c r="K19" s="8" t="s">
        <v>372</v>
      </c>
      <c r="L19" s="9" t="s">
        <v>26</v>
      </c>
    </row>
    <row r="20" spans="1:12" ht="47.25" customHeight="1">
      <c r="A20" s="14"/>
      <c r="B20" s="16"/>
      <c r="C20" s="14"/>
      <c r="D20" s="16"/>
      <c r="E20" s="15" t="s">
        <v>84</v>
      </c>
      <c r="F20" s="17" t="s">
        <v>25</v>
      </c>
      <c r="G20" s="15" t="s">
        <v>85</v>
      </c>
      <c r="H20" s="17" t="s">
        <v>25</v>
      </c>
      <c r="I20" s="8" t="s">
        <v>373</v>
      </c>
      <c r="J20" s="9" t="s">
        <v>25</v>
      </c>
      <c r="K20" s="8" t="s">
        <v>374</v>
      </c>
      <c r="L20" s="9" t="s">
        <v>25</v>
      </c>
    </row>
    <row r="21" spans="1:12" ht="47.25" customHeight="1">
      <c r="A21" s="14"/>
      <c r="B21" s="16"/>
      <c r="C21" s="14"/>
      <c r="D21" s="16"/>
      <c r="E21" s="15" t="s">
        <v>375</v>
      </c>
      <c r="F21" s="17" t="s">
        <v>23</v>
      </c>
      <c r="G21" s="15" t="s">
        <v>86</v>
      </c>
      <c r="H21" s="17" t="s">
        <v>25</v>
      </c>
      <c r="I21" s="8" t="s">
        <v>10</v>
      </c>
      <c r="J21" s="9" t="s">
        <v>23</v>
      </c>
      <c r="K21" s="8" t="s">
        <v>376</v>
      </c>
      <c r="L21" s="9" t="s">
        <v>25</v>
      </c>
    </row>
    <row r="22" spans="1:12" ht="47.25" customHeight="1">
      <c r="A22" s="14"/>
      <c r="B22" s="16"/>
      <c r="C22" s="14"/>
      <c r="D22" s="16"/>
      <c r="E22" s="15" t="s">
        <v>14</v>
      </c>
      <c r="F22" s="17" t="s">
        <v>23</v>
      </c>
      <c r="G22" s="15" t="s">
        <v>87</v>
      </c>
      <c r="H22" s="17" t="s">
        <v>25</v>
      </c>
      <c r="I22" s="8" t="s">
        <v>377</v>
      </c>
      <c r="J22" s="9" t="s">
        <v>23</v>
      </c>
      <c r="K22" s="8" t="s">
        <v>378</v>
      </c>
      <c r="L22" s="9" t="s">
        <v>105</v>
      </c>
    </row>
    <row r="23" spans="1:12" ht="47.25" customHeight="1">
      <c r="A23" s="14"/>
      <c r="B23" s="16"/>
      <c r="C23" s="14"/>
      <c r="D23" s="16"/>
      <c r="E23" s="15" t="s">
        <v>379</v>
      </c>
      <c r="F23" s="17" t="s">
        <v>25</v>
      </c>
      <c r="G23" s="15" t="s">
        <v>88</v>
      </c>
      <c r="H23" s="17" t="s">
        <v>25</v>
      </c>
      <c r="I23" s="8" t="s">
        <v>380</v>
      </c>
      <c r="J23" s="9" t="s">
        <v>25</v>
      </c>
      <c r="K23" s="8" t="s">
        <v>381</v>
      </c>
      <c r="L23" s="9" t="s">
        <v>25</v>
      </c>
    </row>
    <row r="24" spans="1:12" ht="47.25" customHeight="1">
      <c r="A24" s="14"/>
      <c r="B24" s="16"/>
      <c r="C24" s="14"/>
      <c r="D24" s="16"/>
      <c r="E24" s="15" t="s">
        <v>630</v>
      </c>
      <c r="F24" s="17" t="s">
        <v>26</v>
      </c>
      <c r="G24" s="15" t="s">
        <v>629</v>
      </c>
      <c r="H24" s="17" t="s">
        <v>26</v>
      </c>
      <c r="I24" s="8" t="s">
        <v>382</v>
      </c>
      <c r="J24" s="9" t="s">
        <v>105</v>
      </c>
      <c r="K24" s="8" t="s">
        <v>383</v>
      </c>
      <c r="L24" s="9" t="s">
        <v>105</v>
      </c>
    </row>
    <row r="25" spans="1:12" ht="47.25" customHeight="1">
      <c r="A25" s="14"/>
      <c r="B25" s="16"/>
      <c r="C25" s="14"/>
      <c r="D25" s="16"/>
      <c r="E25" s="15"/>
      <c r="F25" s="17"/>
      <c r="G25" s="15"/>
      <c r="H25" s="17"/>
      <c r="I25" s="8" t="s">
        <v>384</v>
      </c>
      <c r="J25" s="9" t="s">
        <v>26</v>
      </c>
      <c r="K25" s="8" t="s">
        <v>385</v>
      </c>
      <c r="L25" s="9" t="s">
        <v>26</v>
      </c>
    </row>
    <row r="26" spans="1:12" ht="47.25" customHeight="1">
      <c r="A26" s="14"/>
      <c r="B26" s="16"/>
      <c r="C26" s="14"/>
      <c r="D26" s="16"/>
      <c r="E26" s="15"/>
      <c r="F26" s="17"/>
      <c r="G26" s="15"/>
      <c r="H26" s="17"/>
      <c r="I26" s="8" t="s">
        <v>631</v>
      </c>
      <c r="J26" s="9" t="s">
        <v>26</v>
      </c>
      <c r="K26" s="8" t="s">
        <v>632</v>
      </c>
      <c r="L26" s="9" t="s">
        <v>26</v>
      </c>
    </row>
    <row r="27" spans="1:12" s="22" customFormat="1" ht="30.75" customHeight="1">
      <c r="A27" s="183" t="s">
        <v>1036</v>
      </c>
      <c r="B27" s="184"/>
      <c r="C27" s="185"/>
      <c r="D27" s="13" t="s">
        <v>648</v>
      </c>
      <c r="E27" s="183" t="s">
        <v>1036</v>
      </c>
      <c r="F27" s="184"/>
      <c r="G27" s="185"/>
      <c r="H27" s="13" t="s">
        <v>648</v>
      </c>
      <c r="I27" s="183" t="s">
        <v>1036</v>
      </c>
      <c r="J27" s="184"/>
      <c r="K27" s="185"/>
      <c r="L27" s="13" t="s">
        <v>648</v>
      </c>
    </row>
    <row r="28" spans="1:12" ht="84" customHeight="1">
      <c r="A28" s="14" t="s">
        <v>55</v>
      </c>
      <c r="B28" s="16" t="s">
        <v>23</v>
      </c>
      <c r="C28" s="14" t="s">
        <v>56</v>
      </c>
      <c r="D28" s="16" t="s">
        <v>23</v>
      </c>
      <c r="E28" s="15" t="s">
        <v>386</v>
      </c>
      <c r="F28" s="17" t="s">
        <v>25</v>
      </c>
      <c r="G28" s="15" t="s">
        <v>387</v>
      </c>
      <c r="H28" s="17" t="s">
        <v>25</v>
      </c>
      <c r="I28" s="8" t="s">
        <v>388</v>
      </c>
      <c r="J28" s="9" t="s">
        <v>25</v>
      </c>
      <c r="K28" s="8" t="s">
        <v>389</v>
      </c>
      <c r="L28" s="9" t="s">
        <v>25</v>
      </c>
    </row>
    <row r="29" spans="1:12" ht="76.5" customHeight="1">
      <c r="A29" s="14" t="s">
        <v>42</v>
      </c>
      <c r="B29" s="16" t="s">
        <v>25</v>
      </c>
      <c r="C29" s="14" t="s">
        <v>43</v>
      </c>
      <c r="D29" s="16" t="s">
        <v>24</v>
      </c>
      <c r="E29" s="15" t="s">
        <v>390</v>
      </c>
      <c r="F29" s="17" t="s">
        <v>23</v>
      </c>
      <c r="G29" s="15" t="s">
        <v>391</v>
      </c>
      <c r="H29" s="17" t="s">
        <v>25</v>
      </c>
      <c r="I29" s="8" t="s">
        <v>392</v>
      </c>
      <c r="J29" s="9" t="s">
        <v>23</v>
      </c>
      <c r="K29" s="8" t="s">
        <v>393</v>
      </c>
      <c r="L29" s="9" t="s">
        <v>25</v>
      </c>
    </row>
    <row r="30" spans="1:12" ht="47.25" customHeight="1">
      <c r="A30" s="14" t="s">
        <v>45</v>
      </c>
      <c r="B30" s="16" t="s">
        <v>25</v>
      </c>
      <c r="C30" s="14" t="s">
        <v>41</v>
      </c>
      <c r="D30" s="16" t="s">
        <v>24</v>
      </c>
      <c r="E30" s="15" t="s">
        <v>394</v>
      </c>
      <c r="F30" s="17" t="s">
        <v>25</v>
      </c>
      <c r="G30" s="15" t="s">
        <v>395</v>
      </c>
      <c r="H30" s="17" t="s">
        <v>25</v>
      </c>
      <c r="I30" s="8" t="s">
        <v>396</v>
      </c>
      <c r="J30" s="9" t="s">
        <v>25</v>
      </c>
      <c r="K30" s="8" t="s">
        <v>397</v>
      </c>
      <c r="L30" s="9" t="s">
        <v>25</v>
      </c>
    </row>
    <row r="31" spans="1:12" ht="47.25" customHeight="1">
      <c r="A31" s="14" t="s">
        <v>44</v>
      </c>
      <c r="B31" s="16" t="s">
        <v>25</v>
      </c>
      <c r="C31" s="14" t="s">
        <v>46</v>
      </c>
      <c r="D31" s="16" t="s">
        <v>25</v>
      </c>
      <c r="E31" s="15" t="s">
        <v>398</v>
      </c>
      <c r="F31" s="17" t="s">
        <v>25</v>
      </c>
      <c r="G31" s="15" t="s">
        <v>399</v>
      </c>
      <c r="H31" s="17" t="s">
        <v>25</v>
      </c>
      <c r="I31" s="8" t="s">
        <v>400</v>
      </c>
      <c r="J31" s="9" t="s">
        <v>25</v>
      </c>
      <c r="K31" s="8" t="s">
        <v>401</v>
      </c>
      <c r="L31" s="9" t="s">
        <v>25</v>
      </c>
    </row>
    <row r="32" spans="1:12" ht="47.25" customHeight="1">
      <c r="A32" s="14"/>
      <c r="B32" s="16"/>
      <c r="C32" s="14"/>
      <c r="D32" s="16"/>
      <c r="E32" s="15" t="s">
        <v>402</v>
      </c>
      <c r="F32" s="17" t="s">
        <v>25</v>
      </c>
      <c r="G32" s="15" t="s">
        <v>403</v>
      </c>
      <c r="H32" s="17" t="s">
        <v>25</v>
      </c>
      <c r="I32" s="8" t="s">
        <v>404</v>
      </c>
      <c r="J32" s="9" t="s">
        <v>25</v>
      </c>
      <c r="K32" s="8" t="s">
        <v>405</v>
      </c>
      <c r="L32" s="9" t="s">
        <v>25</v>
      </c>
    </row>
    <row r="33" spans="1:12" ht="47.25" customHeight="1">
      <c r="A33" s="14"/>
      <c r="B33" s="16"/>
      <c r="C33" s="14"/>
      <c r="D33" s="16"/>
      <c r="E33" s="15" t="s">
        <v>406</v>
      </c>
      <c r="F33" s="17" t="s">
        <v>25</v>
      </c>
      <c r="G33" s="15" t="s">
        <v>407</v>
      </c>
      <c r="H33" s="17" t="s">
        <v>25</v>
      </c>
      <c r="I33" s="8"/>
      <c r="J33" s="9"/>
      <c r="K33" s="8"/>
      <c r="L33" s="9"/>
    </row>
    <row r="34" spans="1:12" ht="47.25" customHeight="1">
      <c r="A34" s="14"/>
      <c r="B34" s="16"/>
      <c r="C34" s="14"/>
      <c r="D34" s="16"/>
      <c r="E34" s="15"/>
      <c r="F34" s="17"/>
      <c r="G34" s="15"/>
      <c r="H34" s="17"/>
      <c r="I34" s="8"/>
      <c r="J34" s="9"/>
      <c r="K34" s="8"/>
      <c r="L34" s="9"/>
    </row>
    <row r="35" spans="1:12" s="22" customFormat="1" ht="30.75" customHeight="1">
      <c r="A35" s="183" t="s">
        <v>1037</v>
      </c>
      <c r="B35" s="184"/>
      <c r="C35" s="185"/>
      <c r="D35" s="13" t="s">
        <v>648</v>
      </c>
      <c r="E35" s="183" t="s">
        <v>1037</v>
      </c>
      <c r="F35" s="184"/>
      <c r="G35" s="185"/>
      <c r="H35" s="13" t="s">
        <v>648</v>
      </c>
      <c r="I35" s="183" t="s">
        <v>1039</v>
      </c>
      <c r="J35" s="184"/>
      <c r="K35" s="185"/>
      <c r="L35" s="13" t="s">
        <v>648</v>
      </c>
    </row>
    <row r="36" spans="1:12" ht="47.25" customHeight="1">
      <c r="A36" s="14" t="s">
        <v>11</v>
      </c>
      <c r="B36" s="16" t="s">
        <v>23</v>
      </c>
      <c r="C36" s="14" t="s">
        <v>36</v>
      </c>
      <c r="D36" s="16" t="s">
        <v>25</v>
      </c>
      <c r="E36" s="15" t="s">
        <v>408</v>
      </c>
      <c r="F36" s="17" t="s">
        <v>25</v>
      </c>
      <c r="G36" s="15" t="s">
        <v>409</v>
      </c>
      <c r="H36" s="17" t="s">
        <v>25</v>
      </c>
      <c r="I36" s="8" t="s">
        <v>410</v>
      </c>
      <c r="J36" s="9" t="s">
        <v>23</v>
      </c>
      <c r="K36" s="8" t="s">
        <v>411</v>
      </c>
      <c r="L36" s="9" t="s">
        <v>25</v>
      </c>
    </row>
    <row r="37" spans="1:12" ht="47.25" customHeight="1">
      <c r="A37" s="14" t="s">
        <v>54</v>
      </c>
      <c r="B37" s="16" t="s">
        <v>23</v>
      </c>
      <c r="C37" s="14" t="s">
        <v>37</v>
      </c>
      <c r="D37" s="16" t="s">
        <v>25</v>
      </c>
      <c r="E37" s="15" t="s">
        <v>412</v>
      </c>
      <c r="F37" s="17" t="s">
        <v>23</v>
      </c>
      <c r="G37" s="15" t="s">
        <v>413</v>
      </c>
      <c r="H37" s="17" t="s">
        <v>25</v>
      </c>
      <c r="I37" s="8" t="s">
        <v>414</v>
      </c>
      <c r="J37" s="9" t="s">
        <v>23</v>
      </c>
      <c r="K37" s="8" t="s">
        <v>415</v>
      </c>
      <c r="L37" s="9" t="s">
        <v>105</v>
      </c>
    </row>
    <row r="38" spans="1:12" ht="47.25" customHeight="1">
      <c r="A38" s="14" t="s">
        <v>40</v>
      </c>
      <c r="B38" s="16" t="s">
        <v>23</v>
      </c>
      <c r="C38" s="14" t="s">
        <v>39</v>
      </c>
      <c r="D38" s="16" t="s">
        <v>25</v>
      </c>
      <c r="E38" s="15" t="s">
        <v>416</v>
      </c>
      <c r="F38" s="17" t="s">
        <v>23</v>
      </c>
      <c r="G38" s="15" t="s">
        <v>417</v>
      </c>
      <c r="H38" s="17" t="s">
        <v>25</v>
      </c>
      <c r="I38" s="8" t="s">
        <v>1013</v>
      </c>
      <c r="J38" s="9" t="s">
        <v>25</v>
      </c>
      <c r="K38" s="8" t="s">
        <v>418</v>
      </c>
      <c r="L38" s="9" t="s">
        <v>25</v>
      </c>
    </row>
    <row r="39" spans="1:12" ht="47.25" customHeight="1">
      <c r="A39" s="14" t="s">
        <v>57</v>
      </c>
      <c r="B39" s="16" t="s">
        <v>24</v>
      </c>
      <c r="C39" s="14" t="s">
        <v>59</v>
      </c>
      <c r="D39" s="16" t="s">
        <v>24</v>
      </c>
      <c r="E39" s="15" t="s">
        <v>1013</v>
      </c>
      <c r="F39" s="17" t="s">
        <v>25</v>
      </c>
      <c r="G39" s="15" t="s">
        <v>418</v>
      </c>
      <c r="H39" s="17" t="s">
        <v>25</v>
      </c>
      <c r="I39" s="8" t="s">
        <v>1014</v>
      </c>
      <c r="J39" s="9" t="s">
        <v>25</v>
      </c>
      <c r="K39" s="8" t="s">
        <v>419</v>
      </c>
      <c r="L39" s="9" t="s">
        <v>25</v>
      </c>
    </row>
    <row r="40" spans="1:12" ht="47.25" customHeight="1">
      <c r="A40" s="14" t="s">
        <v>58</v>
      </c>
      <c r="B40" s="16" t="s">
        <v>24</v>
      </c>
      <c r="C40" s="14" t="s">
        <v>60</v>
      </c>
      <c r="D40" s="16" t="s">
        <v>24</v>
      </c>
      <c r="E40" s="15" t="s">
        <v>1014</v>
      </c>
      <c r="F40" s="17" t="s">
        <v>25</v>
      </c>
      <c r="G40" s="15" t="s">
        <v>419</v>
      </c>
      <c r="H40" s="17" t="s">
        <v>25</v>
      </c>
      <c r="I40" s="8" t="s">
        <v>420</v>
      </c>
      <c r="J40" s="9" t="s">
        <v>23</v>
      </c>
      <c r="K40" s="8" t="s">
        <v>421</v>
      </c>
      <c r="L40" s="9" t="s">
        <v>24</v>
      </c>
    </row>
    <row r="41" spans="1:12" ht="47.25" customHeight="1">
      <c r="A41" s="14" t="s">
        <v>62</v>
      </c>
      <c r="B41" s="16" t="s">
        <v>25</v>
      </c>
      <c r="C41" s="14" t="s">
        <v>61</v>
      </c>
      <c r="D41" s="16" t="s">
        <v>25</v>
      </c>
      <c r="E41" s="15" t="s">
        <v>12</v>
      </c>
      <c r="F41" s="17" t="s">
        <v>23</v>
      </c>
      <c r="G41" s="15" t="s">
        <v>422</v>
      </c>
      <c r="H41" s="17" t="s">
        <v>25</v>
      </c>
      <c r="I41" s="8" t="s">
        <v>423</v>
      </c>
      <c r="J41" s="9" t="s">
        <v>24</v>
      </c>
      <c r="K41" s="8" t="s">
        <v>424</v>
      </c>
      <c r="L41" s="9" t="s">
        <v>24</v>
      </c>
    </row>
    <row r="42" spans="1:12" ht="47.25" customHeight="1">
      <c r="A42" s="14" t="s">
        <v>63</v>
      </c>
      <c r="B42" s="16" t="s">
        <v>25</v>
      </c>
      <c r="C42" s="14" t="s">
        <v>64</v>
      </c>
      <c r="D42" s="16" t="s">
        <v>25</v>
      </c>
      <c r="E42" s="15" t="s">
        <v>15</v>
      </c>
      <c r="F42" s="17" t="s">
        <v>23</v>
      </c>
      <c r="G42" s="15" t="s">
        <v>425</v>
      </c>
      <c r="H42" s="17" t="s">
        <v>25</v>
      </c>
      <c r="I42" s="8" t="s">
        <v>426</v>
      </c>
      <c r="J42" s="9" t="s">
        <v>24</v>
      </c>
      <c r="K42" s="8" t="s">
        <v>427</v>
      </c>
      <c r="L42" s="9" t="s">
        <v>24</v>
      </c>
    </row>
    <row r="43" spans="1:12" ht="47.25" customHeight="1">
      <c r="A43" s="14"/>
      <c r="B43" s="16"/>
      <c r="C43" s="14"/>
      <c r="D43" s="16"/>
      <c r="E43" s="15" t="s">
        <v>428</v>
      </c>
      <c r="F43" s="17" t="s">
        <v>25</v>
      </c>
      <c r="G43" s="15" t="s">
        <v>429</v>
      </c>
      <c r="H43" s="17" t="s">
        <v>25</v>
      </c>
      <c r="I43" s="8" t="s">
        <v>625</v>
      </c>
      <c r="J43" s="9" t="s">
        <v>26</v>
      </c>
      <c r="K43" s="8" t="s">
        <v>626</v>
      </c>
      <c r="L43" s="9" t="s">
        <v>26</v>
      </c>
    </row>
    <row r="44" spans="1:12" ht="47.25" customHeight="1">
      <c r="A44" s="14"/>
      <c r="B44" s="16"/>
      <c r="C44" s="14"/>
      <c r="D44" s="16"/>
      <c r="E44" s="15" t="s">
        <v>430</v>
      </c>
      <c r="F44" s="17" t="s">
        <v>25</v>
      </c>
      <c r="G44" s="15" t="s">
        <v>431</v>
      </c>
      <c r="H44" s="17" t="s">
        <v>25</v>
      </c>
      <c r="I44" s="8"/>
      <c r="J44" s="9"/>
      <c r="K44" s="8"/>
      <c r="L44" s="9"/>
    </row>
    <row r="45" spans="1:12" s="22" customFormat="1" ht="30.75" customHeight="1">
      <c r="A45" s="183" t="s">
        <v>1038</v>
      </c>
      <c r="B45" s="184"/>
      <c r="C45" s="185"/>
      <c r="D45" s="13" t="s">
        <v>648</v>
      </c>
      <c r="E45" s="183" t="s">
        <v>1038</v>
      </c>
      <c r="F45" s="184"/>
      <c r="G45" s="185"/>
      <c r="H45" s="13" t="s">
        <v>648</v>
      </c>
      <c r="I45" s="183" t="s">
        <v>1038</v>
      </c>
      <c r="J45" s="184"/>
      <c r="K45" s="185"/>
      <c r="L45" s="13" t="s">
        <v>648</v>
      </c>
    </row>
    <row r="46" spans="1:12" ht="47.25" customHeight="1">
      <c r="A46" s="14" t="s">
        <v>65</v>
      </c>
      <c r="B46" s="16" t="s">
        <v>24</v>
      </c>
      <c r="C46" s="14" t="s">
        <v>66</v>
      </c>
      <c r="D46" s="16" t="s">
        <v>25</v>
      </c>
      <c r="E46" s="15" t="s">
        <v>432</v>
      </c>
      <c r="F46" s="17" t="s">
        <v>25</v>
      </c>
      <c r="G46" s="15" t="s">
        <v>433</v>
      </c>
      <c r="H46" s="17" t="s">
        <v>25</v>
      </c>
      <c r="I46" s="8" t="s">
        <v>434</v>
      </c>
      <c r="J46" s="9" t="s">
        <v>25</v>
      </c>
      <c r="K46" s="8" t="s">
        <v>435</v>
      </c>
      <c r="L46" s="9" t="s">
        <v>25</v>
      </c>
    </row>
    <row r="47" spans="1:12" ht="47.25" customHeight="1">
      <c r="A47" s="14" t="s">
        <v>50</v>
      </c>
      <c r="B47" s="16" t="s">
        <v>25</v>
      </c>
      <c r="C47" s="14" t="s">
        <v>51</v>
      </c>
      <c r="D47" s="16" t="s">
        <v>25</v>
      </c>
      <c r="E47" s="15" t="s">
        <v>436</v>
      </c>
      <c r="F47" s="17" t="s">
        <v>25</v>
      </c>
      <c r="G47" s="15" t="s">
        <v>437</v>
      </c>
      <c r="H47" s="17" t="s">
        <v>25</v>
      </c>
      <c r="I47" s="8" t="s">
        <v>438</v>
      </c>
      <c r="J47" s="9" t="s">
        <v>25</v>
      </c>
      <c r="K47" s="8" t="s">
        <v>439</v>
      </c>
      <c r="L47" s="9" t="s">
        <v>105</v>
      </c>
    </row>
    <row r="48" spans="1:12" ht="47.25" customHeight="1">
      <c r="A48" s="14" t="s">
        <v>52</v>
      </c>
      <c r="B48" s="16" t="s">
        <v>25</v>
      </c>
      <c r="C48" s="14" t="s">
        <v>53</v>
      </c>
      <c r="D48" s="16" t="s">
        <v>25</v>
      </c>
      <c r="E48" s="15" t="s">
        <v>440</v>
      </c>
      <c r="F48" s="17" t="s">
        <v>25</v>
      </c>
      <c r="G48" s="15" t="s">
        <v>441</v>
      </c>
      <c r="H48" s="17" t="s">
        <v>25</v>
      </c>
      <c r="I48" s="8" t="s">
        <v>442</v>
      </c>
      <c r="J48" s="9" t="s">
        <v>25</v>
      </c>
      <c r="K48" s="8" t="s">
        <v>443</v>
      </c>
      <c r="L48" s="9" t="s">
        <v>25</v>
      </c>
    </row>
    <row r="49" spans="1:12" ht="47.25" customHeight="1">
      <c r="A49" s="14"/>
      <c r="B49" s="16"/>
      <c r="C49" s="14"/>
      <c r="D49" s="16"/>
      <c r="E49" s="15" t="s">
        <v>444</v>
      </c>
      <c r="F49" s="17" t="s">
        <v>25</v>
      </c>
      <c r="G49" s="15" t="s">
        <v>445</v>
      </c>
      <c r="H49" s="17" t="s">
        <v>25</v>
      </c>
      <c r="I49" s="8" t="s">
        <v>446</v>
      </c>
      <c r="J49" s="9" t="s">
        <v>25</v>
      </c>
      <c r="K49" s="8" t="s">
        <v>1050</v>
      </c>
      <c r="L49" s="9" t="s">
        <v>25</v>
      </c>
    </row>
    <row r="50" spans="1:12" ht="47.25" customHeight="1">
      <c r="A50" s="14"/>
      <c r="B50" s="16"/>
      <c r="C50" s="14"/>
      <c r="D50" s="16"/>
      <c r="E50" s="15" t="s">
        <v>447</v>
      </c>
      <c r="F50" s="17" t="s">
        <v>25</v>
      </c>
      <c r="G50" s="15" t="s">
        <v>448</v>
      </c>
      <c r="H50" s="17" t="s">
        <v>25</v>
      </c>
      <c r="I50" s="8" t="s">
        <v>449</v>
      </c>
      <c r="J50" s="9" t="s">
        <v>25</v>
      </c>
      <c r="K50" s="8" t="s">
        <v>450</v>
      </c>
      <c r="L50" s="9" t="s">
        <v>25</v>
      </c>
    </row>
    <row r="51" spans="1:12" ht="47.25" customHeight="1">
      <c r="A51" s="14"/>
      <c r="B51" s="16"/>
      <c r="C51" s="14"/>
      <c r="D51" s="16"/>
      <c r="E51" s="15" t="s">
        <v>451</v>
      </c>
      <c r="F51" s="17" t="s">
        <v>25</v>
      </c>
      <c r="G51" s="15" t="s">
        <v>452</v>
      </c>
      <c r="H51" s="17" t="s">
        <v>25</v>
      </c>
      <c r="I51" s="8" t="s">
        <v>453</v>
      </c>
      <c r="J51" s="9" t="s">
        <v>25</v>
      </c>
      <c r="K51" s="8" t="s">
        <v>454</v>
      </c>
      <c r="L51" s="9" t="s">
        <v>25</v>
      </c>
    </row>
    <row r="52" spans="1:12" ht="47.25" customHeight="1">
      <c r="A52" s="14"/>
      <c r="B52" s="16"/>
      <c r="C52" s="14"/>
      <c r="D52" s="16"/>
      <c r="E52" s="15"/>
      <c r="F52" s="17"/>
      <c r="G52" s="15"/>
      <c r="H52" s="17"/>
      <c r="I52" s="8" t="s">
        <v>455</v>
      </c>
      <c r="J52" s="9" t="s">
        <v>105</v>
      </c>
      <c r="K52" s="8" t="s">
        <v>456</v>
      </c>
      <c r="L52" s="9" t="s">
        <v>105</v>
      </c>
    </row>
    <row r="53" spans="1:12" s="20" customFormat="1" ht="30.75" customHeight="1">
      <c r="A53" s="180" t="s">
        <v>984</v>
      </c>
      <c r="B53" s="181"/>
      <c r="C53" s="182"/>
      <c r="D53" s="13" t="s">
        <v>648</v>
      </c>
      <c r="E53" s="180" t="s">
        <v>984</v>
      </c>
      <c r="F53" s="181"/>
      <c r="G53" s="182"/>
      <c r="H53" s="13" t="s">
        <v>648</v>
      </c>
      <c r="I53" s="180" t="s">
        <v>984</v>
      </c>
      <c r="J53" s="181"/>
      <c r="K53" s="182"/>
      <c r="L53" s="13" t="s">
        <v>648</v>
      </c>
    </row>
    <row r="54" spans="1:12" ht="47.25" customHeight="1">
      <c r="A54" s="14" t="s">
        <v>16</v>
      </c>
      <c r="B54" s="16" t="s">
        <v>23</v>
      </c>
      <c r="C54" s="14" t="s">
        <v>457</v>
      </c>
      <c r="D54" s="16" t="s">
        <v>25</v>
      </c>
      <c r="E54" s="15" t="s">
        <v>18</v>
      </c>
      <c r="F54" s="17" t="s">
        <v>23</v>
      </c>
      <c r="G54" s="15" t="s">
        <v>458</v>
      </c>
      <c r="H54" s="17" t="s">
        <v>25</v>
      </c>
      <c r="I54" s="8" t="s">
        <v>459</v>
      </c>
      <c r="J54" s="9" t="s">
        <v>23</v>
      </c>
      <c r="K54" s="8" t="s">
        <v>460</v>
      </c>
      <c r="L54" s="9" t="s">
        <v>25</v>
      </c>
    </row>
    <row r="55" spans="1:12" ht="47.25" customHeight="1">
      <c r="A55" s="14" t="s">
        <v>17</v>
      </c>
      <c r="B55" s="16" t="s">
        <v>23</v>
      </c>
      <c r="C55" s="14" t="s">
        <v>461</v>
      </c>
      <c r="D55" s="16" t="s">
        <v>25</v>
      </c>
      <c r="E55" s="15" t="s">
        <v>462</v>
      </c>
      <c r="F55" s="17" t="s">
        <v>25</v>
      </c>
      <c r="G55" s="15" t="s">
        <v>463</v>
      </c>
      <c r="H55" s="17" t="s">
        <v>25</v>
      </c>
      <c r="I55" s="8" t="s">
        <v>464</v>
      </c>
      <c r="J55" s="9" t="s">
        <v>105</v>
      </c>
      <c r="K55" s="8" t="s">
        <v>465</v>
      </c>
      <c r="L55" s="9" t="s">
        <v>25</v>
      </c>
    </row>
    <row r="56" spans="1:12" ht="47.25" customHeight="1">
      <c r="A56" s="14"/>
      <c r="B56" s="16"/>
      <c r="C56" s="14"/>
      <c r="D56" s="16"/>
      <c r="E56" s="15" t="s">
        <v>466</v>
      </c>
      <c r="F56" s="17" t="s">
        <v>25</v>
      </c>
      <c r="G56" s="15" t="s">
        <v>467</v>
      </c>
      <c r="H56" s="17" t="s">
        <v>25</v>
      </c>
      <c r="I56" s="8"/>
      <c r="J56" s="9"/>
      <c r="K56" s="8"/>
      <c r="L56" s="9"/>
    </row>
    <row r="57" spans="1:12" ht="47.25" customHeight="1">
      <c r="A57" s="14" t="s">
        <v>19</v>
      </c>
      <c r="B57" s="16" t="s">
        <v>23</v>
      </c>
      <c r="C57" s="14" t="s">
        <v>468</v>
      </c>
      <c r="D57" s="16" t="s">
        <v>23</v>
      </c>
      <c r="E57" s="15" t="s">
        <v>469</v>
      </c>
      <c r="F57" s="17" t="s">
        <v>23</v>
      </c>
      <c r="G57" s="15" t="s">
        <v>470</v>
      </c>
      <c r="H57" s="17" t="s">
        <v>25</v>
      </c>
      <c r="I57" s="8" t="s">
        <v>22</v>
      </c>
      <c r="J57" s="9" t="s">
        <v>23</v>
      </c>
      <c r="K57" s="8" t="s">
        <v>471</v>
      </c>
      <c r="L57" s="9" t="s">
        <v>23</v>
      </c>
    </row>
    <row r="58" spans="1:12" ht="47.25" customHeight="1">
      <c r="A58" s="14" t="s">
        <v>472</v>
      </c>
      <c r="B58" s="16" t="s">
        <v>23</v>
      </c>
      <c r="C58" s="14" t="s">
        <v>473</v>
      </c>
      <c r="D58" s="16" t="s">
        <v>23</v>
      </c>
      <c r="E58" s="15" t="s">
        <v>474</v>
      </c>
      <c r="F58" s="17" t="s">
        <v>23</v>
      </c>
      <c r="G58" s="15" t="s">
        <v>475</v>
      </c>
      <c r="H58" s="17" t="s">
        <v>25</v>
      </c>
      <c r="I58" s="8" t="s">
        <v>476</v>
      </c>
      <c r="J58" s="9" t="s">
        <v>23</v>
      </c>
      <c r="K58" s="8" t="s">
        <v>477</v>
      </c>
      <c r="L58" s="9" t="s">
        <v>105</v>
      </c>
    </row>
    <row r="59" spans="1:12" ht="47.25" customHeight="1">
      <c r="A59" s="14" t="s">
        <v>20</v>
      </c>
      <c r="B59" s="16" t="s">
        <v>23</v>
      </c>
      <c r="C59" s="14" t="s">
        <v>478</v>
      </c>
      <c r="D59" s="16" t="s">
        <v>25</v>
      </c>
      <c r="E59" s="15" t="s">
        <v>479</v>
      </c>
      <c r="F59" s="17" t="s">
        <v>23</v>
      </c>
      <c r="G59" s="15" t="s">
        <v>480</v>
      </c>
      <c r="H59" s="17" t="s">
        <v>25</v>
      </c>
      <c r="I59" s="8" t="s">
        <v>481</v>
      </c>
      <c r="J59" s="9" t="s">
        <v>23</v>
      </c>
      <c r="K59" s="8" t="s">
        <v>482</v>
      </c>
      <c r="L59" s="9" t="s">
        <v>23</v>
      </c>
    </row>
    <row r="60" spans="1:12" ht="47.25" customHeight="1">
      <c r="A60" s="14" t="s">
        <v>483</v>
      </c>
      <c r="B60" s="16" t="s">
        <v>23</v>
      </c>
      <c r="C60" s="14" t="s">
        <v>484</v>
      </c>
      <c r="D60" s="16" t="s">
        <v>25</v>
      </c>
      <c r="E60" s="15" t="s">
        <v>21</v>
      </c>
      <c r="F60" s="17" t="s">
        <v>23</v>
      </c>
      <c r="G60" s="15" t="s">
        <v>485</v>
      </c>
      <c r="H60" s="17" t="s">
        <v>23</v>
      </c>
      <c r="I60" s="8" t="s">
        <v>486</v>
      </c>
      <c r="J60" s="9" t="s">
        <v>23</v>
      </c>
      <c r="K60" s="8" t="s">
        <v>487</v>
      </c>
      <c r="L60" s="9" t="s">
        <v>105</v>
      </c>
    </row>
    <row r="61" spans="1:12" ht="47.25" customHeight="1">
      <c r="A61" s="14" t="s">
        <v>488</v>
      </c>
      <c r="B61" s="16" t="s">
        <v>25</v>
      </c>
      <c r="C61" s="14" t="s">
        <v>489</v>
      </c>
      <c r="D61" s="16" t="s">
        <v>25</v>
      </c>
      <c r="E61" s="15" t="s">
        <v>490</v>
      </c>
      <c r="F61" s="17" t="s">
        <v>23</v>
      </c>
      <c r="G61" s="15" t="s">
        <v>491</v>
      </c>
      <c r="H61" s="17" t="s">
        <v>25</v>
      </c>
      <c r="I61" s="8" t="s">
        <v>492</v>
      </c>
      <c r="J61" s="9" t="s">
        <v>23</v>
      </c>
      <c r="K61" s="8" t="s">
        <v>493</v>
      </c>
      <c r="L61" s="9" t="s">
        <v>25</v>
      </c>
    </row>
    <row r="62" spans="1:12" ht="47.25" customHeight="1">
      <c r="A62" s="14" t="s">
        <v>494</v>
      </c>
      <c r="B62" s="16" t="s">
        <v>25</v>
      </c>
      <c r="C62" s="14" t="s">
        <v>495</v>
      </c>
      <c r="D62" s="16" t="s">
        <v>25</v>
      </c>
      <c r="E62" s="15" t="s">
        <v>496</v>
      </c>
      <c r="F62" s="17" t="s">
        <v>25</v>
      </c>
      <c r="G62" s="15" t="s">
        <v>497</v>
      </c>
      <c r="H62" s="17" t="s">
        <v>25</v>
      </c>
      <c r="I62" s="8" t="s">
        <v>635</v>
      </c>
      <c r="J62" s="9" t="s">
        <v>26</v>
      </c>
      <c r="K62" s="8" t="s">
        <v>633</v>
      </c>
      <c r="L62" s="9" t="s">
        <v>26</v>
      </c>
    </row>
    <row r="63" spans="1:12" ht="47.25" customHeight="1">
      <c r="A63" s="14" t="s">
        <v>636</v>
      </c>
      <c r="B63" s="16" t="s">
        <v>26</v>
      </c>
      <c r="C63" s="14" t="s">
        <v>633</v>
      </c>
      <c r="D63" s="16" t="s">
        <v>26</v>
      </c>
      <c r="E63" s="15" t="s">
        <v>634</v>
      </c>
      <c r="F63" s="17" t="s">
        <v>26</v>
      </c>
      <c r="G63" s="15" t="s">
        <v>633</v>
      </c>
      <c r="H63" s="17" t="s">
        <v>26</v>
      </c>
      <c r="I63" s="8"/>
      <c r="J63" s="9"/>
      <c r="K63" s="8"/>
      <c r="L63" s="9"/>
    </row>
    <row r="64" spans="1:12" s="20" customFormat="1" ht="30.75" customHeight="1">
      <c r="A64" s="180" t="s">
        <v>985</v>
      </c>
      <c r="B64" s="181"/>
      <c r="C64" s="182"/>
      <c r="D64" s="13" t="s">
        <v>648</v>
      </c>
      <c r="E64" s="180" t="s">
        <v>985</v>
      </c>
      <c r="F64" s="181"/>
      <c r="G64" s="182"/>
      <c r="H64" s="13" t="s">
        <v>648</v>
      </c>
      <c r="I64" s="180" t="s">
        <v>985</v>
      </c>
      <c r="J64" s="181"/>
      <c r="K64" s="182"/>
      <c r="L64" s="13" t="s">
        <v>648</v>
      </c>
    </row>
    <row r="65" spans="1:12" s="20" customFormat="1" ht="30.75" customHeight="1">
      <c r="A65" s="180" t="s">
        <v>986</v>
      </c>
      <c r="B65" s="181"/>
      <c r="C65" s="182"/>
      <c r="D65" s="13" t="s">
        <v>648</v>
      </c>
      <c r="E65" s="180" t="s">
        <v>986</v>
      </c>
      <c r="F65" s="181"/>
      <c r="G65" s="182"/>
      <c r="H65" s="13" t="s">
        <v>648</v>
      </c>
      <c r="I65" s="180" t="s">
        <v>986</v>
      </c>
      <c r="J65" s="181"/>
      <c r="K65" s="182"/>
      <c r="L65" s="13" t="s">
        <v>648</v>
      </c>
    </row>
    <row r="66" spans="1:12" ht="60" customHeight="1">
      <c r="A66" s="14" t="s">
        <v>1040</v>
      </c>
      <c r="B66" s="16" t="s">
        <v>24</v>
      </c>
      <c r="C66" s="14" t="s">
        <v>498</v>
      </c>
      <c r="D66" s="16" t="s">
        <v>24</v>
      </c>
      <c r="E66" s="15" t="s">
        <v>499</v>
      </c>
      <c r="F66" s="17" t="s">
        <v>25</v>
      </c>
      <c r="G66" s="15" t="s">
        <v>500</v>
      </c>
      <c r="H66" s="17" t="s">
        <v>25</v>
      </c>
      <c r="I66" s="8" t="s">
        <v>1046</v>
      </c>
      <c r="J66" s="9" t="s">
        <v>23</v>
      </c>
      <c r="K66" s="8" t="s">
        <v>501</v>
      </c>
      <c r="L66" s="9" t="s">
        <v>25</v>
      </c>
    </row>
    <row r="67" spans="1:12" ht="81" customHeight="1">
      <c r="A67" s="14" t="s">
        <v>502</v>
      </c>
      <c r="B67" s="16" t="s">
        <v>24</v>
      </c>
      <c r="C67" s="14" t="s">
        <v>503</v>
      </c>
      <c r="D67" s="16" t="s">
        <v>24</v>
      </c>
      <c r="E67" s="15" t="s">
        <v>504</v>
      </c>
      <c r="F67" s="17" t="s">
        <v>24</v>
      </c>
      <c r="G67" s="15" t="s">
        <v>505</v>
      </c>
      <c r="H67" s="17" t="s">
        <v>24</v>
      </c>
      <c r="I67" s="8"/>
      <c r="J67" s="9"/>
      <c r="K67" s="8"/>
      <c r="L67" s="9"/>
    </row>
    <row r="68" spans="1:12" ht="89.25" customHeight="1">
      <c r="A68" s="14" t="s">
        <v>1041</v>
      </c>
      <c r="B68" s="16" t="s">
        <v>25</v>
      </c>
      <c r="C68" s="14" t="s">
        <v>506</v>
      </c>
      <c r="D68" s="16" t="s">
        <v>24</v>
      </c>
      <c r="E68" s="15" t="s">
        <v>507</v>
      </c>
      <c r="F68" s="17" t="s">
        <v>25</v>
      </c>
      <c r="G68" s="15" t="s">
        <v>508</v>
      </c>
      <c r="H68" s="17" t="s">
        <v>25</v>
      </c>
      <c r="I68" s="8" t="s">
        <v>509</v>
      </c>
      <c r="J68" s="9" t="s">
        <v>24</v>
      </c>
      <c r="K68" s="8" t="s">
        <v>510</v>
      </c>
      <c r="L68" s="9" t="s">
        <v>24</v>
      </c>
    </row>
    <row r="69" spans="1:12" ht="89.25" customHeight="1">
      <c r="A69" s="14"/>
      <c r="B69" s="16"/>
      <c r="C69" s="14"/>
      <c r="D69" s="16"/>
      <c r="E69" s="15" t="s">
        <v>511</v>
      </c>
      <c r="F69" s="17" t="s">
        <v>25</v>
      </c>
      <c r="G69" s="15" t="s">
        <v>512</v>
      </c>
      <c r="H69" s="17" t="s">
        <v>25</v>
      </c>
      <c r="I69" s="8" t="s">
        <v>1047</v>
      </c>
      <c r="J69" s="9" t="s">
        <v>25</v>
      </c>
      <c r="K69" s="8" t="s">
        <v>513</v>
      </c>
      <c r="L69" s="9" t="s">
        <v>25</v>
      </c>
    </row>
    <row r="70" spans="1:12" ht="89.25" customHeight="1">
      <c r="A70" s="14"/>
      <c r="B70" s="16"/>
      <c r="C70" s="14"/>
      <c r="D70" s="16"/>
      <c r="E70" s="15" t="s">
        <v>514</v>
      </c>
      <c r="F70" s="17" t="s">
        <v>24</v>
      </c>
      <c r="G70" s="15" t="s">
        <v>515</v>
      </c>
      <c r="H70" s="17" t="s">
        <v>24</v>
      </c>
      <c r="I70" s="8"/>
      <c r="J70" s="9"/>
      <c r="K70" s="8"/>
      <c r="L70" s="9"/>
    </row>
    <row r="71" spans="1:12" ht="127.5" customHeight="1">
      <c r="A71" s="14" t="s">
        <v>1042</v>
      </c>
      <c r="B71" s="16" t="s">
        <v>24</v>
      </c>
      <c r="C71" s="14" t="s">
        <v>516</v>
      </c>
      <c r="D71" s="16" t="s">
        <v>24</v>
      </c>
      <c r="E71" s="15" t="s">
        <v>1043</v>
      </c>
      <c r="F71" s="17" t="s">
        <v>23</v>
      </c>
      <c r="G71" s="15" t="s">
        <v>516</v>
      </c>
      <c r="H71" s="17" t="s">
        <v>24</v>
      </c>
      <c r="I71" s="8" t="s">
        <v>517</v>
      </c>
      <c r="J71" s="9" t="s">
        <v>24</v>
      </c>
      <c r="K71" s="8" t="s">
        <v>518</v>
      </c>
      <c r="L71" s="9" t="s">
        <v>24</v>
      </c>
    </row>
    <row r="72" spans="1:12" ht="47.25" customHeight="1">
      <c r="A72" s="14"/>
      <c r="B72" s="16"/>
      <c r="C72" s="14"/>
      <c r="D72" s="16"/>
      <c r="E72" s="15" t="s">
        <v>1044</v>
      </c>
      <c r="F72" s="17" t="s">
        <v>24</v>
      </c>
      <c r="G72" s="15" t="s">
        <v>1045</v>
      </c>
      <c r="H72" s="17" t="s">
        <v>24</v>
      </c>
      <c r="I72" s="8" t="s">
        <v>519</v>
      </c>
      <c r="J72" s="9" t="s">
        <v>24</v>
      </c>
      <c r="K72" s="8" t="s">
        <v>520</v>
      </c>
      <c r="L72" s="9" t="s">
        <v>24</v>
      </c>
    </row>
    <row r="73" spans="1:12" ht="47.25" customHeight="1">
      <c r="A73" s="14"/>
      <c r="B73" s="16"/>
      <c r="C73" s="14"/>
      <c r="D73" s="16"/>
      <c r="E73" s="15"/>
      <c r="F73" s="17"/>
      <c r="G73" s="15"/>
      <c r="H73" s="17"/>
      <c r="I73" s="8" t="s">
        <v>521</v>
      </c>
      <c r="J73" s="9" t="s">
        <v>105</v>
      </c>
      <c r="K73" s="8" t="s">
        <v>522</v>
      </c>
      <c r="L73" s="9" t="s">
        <v>105</v>
      </c>
    </row>
    <row r="74" spans="1:12" ht="47.25" customHeight="1">
      <c r="A74" s="14"/>
      <c r="B74" s="16"/>
      <c r="C74" s="14"/>
      <c r="D74" s="16"/>
      <c r="E74" s="15"/>
      <c r="F74" s="17"/>
      <c r="G74" s="15"/>
      <c r="H74" s="17"/>
      <c r="I74" s="8" t="s">
        <v>523</v>
      </c>
      <c r="J74" s="9" t="s">
        <v>24</v>
      </c>
      <c r="K74" s="8" t="s">
        <v>524</v>
      </c>
      <c r="L74" s="9" t="s">
        <v>24</v>
      </c>
    </row>
    <row r="75" spans="1:12" ht="47.25" customHeight="1">
      <c r="A75" s="14"/>
      <c r="B75" s="16"/>
      <c r="C75" s="14"/>
      <c r="D75" s="16"/>
      <c r="E75" s="15"/>
      <c r="F75" s="17"/>
      <c r="G75" s="15"/>
      <c r="H75" s="17"/>
      <c r="I75" s="8" t="s">
        <v>525</v>
      </c>
      <c r="J75" s="9" t="s">
        <v>25</v>
      </c>
      <c r="K75" s="8" t="s">
        <v>526</v>
      </c>
      <c r="L75" s="9" t="s">
        <v>25</v>
      </c>
    </row>
    <row r="76" spans="1:12" s="20" customFormat="1" ht="30.75" customHeight="1">
      <c r="A76" s="180" t="s">
        <v>988</v>
      </c>
      <c r="B76" s="181"/>
      <c r="C76" s="182"/>
      <c r="D76" s="13" t="s">
        <v>648</v>
      </c>
      <c r="E76" s="180" t="s">
        <v>988</v>
      </c>
      <c r="F76" s="181"/>
      <c r="G76" s="182"/>
      <c r="H76" s="13" t="s">
        <v>648</v>
      </c>
      <c r="I76" s="180" t="s">
        <v>988</v>
      </c>
      <c r="J76" s="181"/>
      <c r="K76" s="182"/>
      <c r="L76" s="13" t="s">
        <v>648</v>
      </c>
    </row>
    <row r="77" spans="1:12" ht="64.5" customHeight="1">
      <c r="A77" s="14" t="s">
        <v>527</v>
      </c>
      <c r="B77" s="16" t="s">
        <v>23</v>
      </c>
      <c r="C77" s="14" t="s">
        <v>528</v>
      </c>
      <c r="D77" s="16" t="s">
        <v>25</v>
      </c>
      <c r="E77" s="15" t="s">
        <v>529</v>
      </c>
      <c r="F77" s="17" t="s">
        <v>23</v>
      </c>
      <c r="G77" s="15" t="s">
        <v>530</v>
      </c>
      <c r="H77" s="17" t="s">
        <v>25</v>
      </c>
      <c r="I77" s="8" t="s">
        <v>531</v>
      </c>
      <c r="J77" s="9" t="s">
        <v>23</v>
      </c>
      <c r="K77" s="8" t="s">
        <v>532</v>
      </c>
      <c r="L77" s="9" t="s">
        <v>25</v>
      </c>
    </row>
    <row r="78" spans="1:12" ht="47.25" customHeight="1">
      <c r="A78" s="14" t="s">
        <v>533</v>
      </c>
      <c r="B78" s="16" t="s">
        <v>23</v>
      </c>
      <c r="C78" s="14" t="s">
        <v>534</v>
      </c>
      <c r="D78" s="16" t="s">
        <v>25</v>
      </c>
      <c r="E78" s="15" t="s">
        <v>535</v>
      </c>
      <c r="F78" s="17" t="s">
        <v>23</v>
      </c>
      <c r="G78" s="15" t="s">
        <v>536</v>
      </c>
      <c r="H78" s="17" t="s">
        <v>25</v>
      </c>
      <c r="I78" s="8" t="s">
        <v>537</v>
      </c>
      <c r="J78" s="9" t="s">
        <v>23</v>
      </c>
      <c r="K78" s="8" t="s">
        <v>538</v>
      </c>
      <c r="L78" s="9" t="s">
        <v>25</v>
      </c>
    </row>
    <row r="79" spans="1:12" ht="47.25" customHeight="1">
      <c r="A79" s="14" t="s">
        <v>539</v>
      </c>
      <c r="B79" s="16" t="s">
        <v>23</v>
      </c>
      <c r="C79" s="14" t="s">
        <v>540</v>
      </c>
      <c r="D79" s="16" t="s">
        <v>25</v>
      </c>
      <c r="E79" s="15" t="s">
        <v>541</v>
      </c>
      <c r="F79" s="17" t="s">
        <v>23</v>
      </c>
      <c r="G79" s="15" t="s">
        <v>542</v>
      </c>
      <c r="H79" s="17" t="s">
        <v>25</v>
      </c>
      <c r="I79" s="8" t="s">
        <v>543</v>
      </c>
      <c r="J79" s="9" t="s">
        <v>23</v>
      </c>
      <c r="K79" s="8" t="s">
        <v>544</v>
      </c>
      <c r="L79" s="9" t="s">
        <v>25</v>
      </c>
    </row>
    <row r="80" spans="1:12" ht="47.25" customHeight="1">
      <c r="A80" s="14" t="s">
        <v>545</v>
      </c>
      <c r="B80" s="16" t="s">
        <v>23</v>
      </c>
      <c r="C80" s="14" t="s">
        <v>546</v>
      </c>
      <c r="D80" s="16" t="s">
        <v>25</v>
      </c>
      <c r="E80" s="15" t="s">
        <v>547</v>
      </c>
      <c r="F80" s="17" t="s">
        <v>23</v>
      </c>
      <c r="G80" s="15" t="s">
        <v>548</v>
      </c>
      <c r="H80" s="17" t="s">
        <v>25</v>
      </c>
      <c r="I80" s="8" t="s">
        <v>549</v>
      </c>
      <c r="J80" s="9" t="s">
        <v>105</v>
      </c>
      <c r="K80" s="8" t="s">
        <v>550</v>
      </c>
      <c r="L80" s="9" t="s">
        <v>105</v>
      </c>
    </row>
    <row r="81" spans="1:12" ht="47.25" customHeight="1">
      <c r="A81" s="14" t="s">
        <v>551</v>
      </c>
      <c r="B81" s="16" t="s">
        <v>25</v>
      </c>
      <c r="C81" s="14" t="s">
        <v>552</v>
      </c>
      <c r="D81" s="16" t="s">
        <v>25</v>
      </c>
      <c r="E81" s="15"/>
      <c r="F81" s="17"/>
      <c r="G81" s="15"/>
      <c r="H81" s="17"/>
      <c r="I81" s="8" t="s">
        <v>553</v>
      </c>
      <c r="J81" s="9" t="s">
        <v>23</v>
      </c>
      <c r="K81" s="8" t="s">
        <v>554</v>
      </c>
      <c r="L81" s="9" t="s">
        <v>25</v>
      </c>
    </row>
    <row r="82" spans="1:12" ht="47.25" customHeight="1">
      <c r="A82" s="14" t="s">
        <v>555</v>
      </c>
      <c r="B82" s="16" t="s">
        <v>26</v>
      </c>
      <c r="C82" s="14" t="s">
        <v>556</v>
      </c>
      <c r="D82" s="16" t="s">
        <v>26</v>
      </c>
      <c r="E82" s="15"/>
      <c r="F82" s="17"/>
      <c r="G82" s="15"/>
      <c r="H82" s="17"/>
      <c r="I82" s="8" t="s">
        <v>557</v>
      </c>
      <c r="J82" s="9" t="s">
        <v>23</v>
      </c>
      <c r="K82" s="8" t="s">
        <v>558</v>
      </c>
      <c r="L82" s="9" t="s">
        <v>25</v>
      </c>
    </row>
    <row r="83" spans="1:12" ht="47.25" customHeight="1">
      <c r="A83" s="14" t="s">
        <v>637</v>
      </c>
      <c r="B83" s="16" t="s">
        <v>23</v>
      </c>
      <c r="C83" s="14" t="s">
        <v>559</v>
      </c>
      <c r="D83" s="16" t="s">
        <v>23</v>
      </c>
      <c r="E83" s="15" t="s">
        <v>560</v>
      </c>
      <c r="F83" s="17" t="s">
        <v>23</v>
      </c>
      <c r="G83" s="15" t="s">
        <v>561</v>
      </c>
      <c r="H83" s="17" t="s">
        <v>23</v>
      </c>
      <c r="I83" s="8" t="s">
        <v>562</v>
      </c>
      <c r="J83" s="9" t="s">
        <v>23</v>
      </c>
      <c r="K83" s="8" t="s">
        <v>563</v>
      </c>
      <c r="L83" s="9" t="s">
        <v>25</v>
      </c>
    </row>
    <row r="84" spans="1:12" s="20" customFormat="1" ht="30.75" customHeight="1">
      <c r="A84" s="180" t="s">
        <v>989</v>
      </c>
      <c r="B84" s="181"/>
      <c r="C84" s="182"/>
      <c r="D84" s="13" t="s">
        <v>648</v>
      </c>
      <c r="E84" s="180" t="s">
        <v>989</v>
      </c>
      <c r="F84" s="181"/>
      <c r="G84" s="182"/>
      <c r="H84" s="13" t="s">
        <v>648</v>
      </c>
      <c r="I84" s="180" t="s">
        <v>989</v>
      </c>
      <c r="J84" s="181"/>
      <c r="K84" s="182"/>
      <c r="L84" s="13" t="s">
        <v>648</v>
      </c>
    </row>
    <row r="85" spans="1:12" ht="47.25" customHeight="1">
      <c r="A85" s="197" t="s">
        <v>564</v>
      </c>
      <c r="B85" s="188" t="s">
        <v>23</v>
      </c>
      <c r="C85" s="14" t="s">
        <v>565</v>
      </c>
      <c r="D85" s="16" t="s">
        <v>23</v>
      </c>
      <c r="E85" s="189" t="s">
        <v>566</v>
      </c>
      <c r="F85" s="190" t="s">
        <v>23</v>
      </c>
      <c r="G85" s="15" t="s">
        <v>565</v>
      </c>
      <c r="H85" s="17" t="s">
        <v>23</v>
      </c>
      <c r="I85" s="192" t="s">
        <v>567</v>
      </c>
      <c r="J85" s="191" t="s">
        <v>23</v>
      </c>
      <c r="K85" s="8" t="s">
        <v>565</v>
      </c>
      <c r="L85" s="9" t="s">
        <v>23</v>
      </c>
    </row>
    <row r="86" spans="1:12" ht="47.25" customHeight="1">
      <c r="A86" s="197"/>
      <c r="B86" s="188"/>
      <c r="C86" s="14" t="s">
        <v>638</v>
      </c>
      <c r="D86" s="16" t="s">
        <v>26</v>
      </c>
      <c r="E86" s="189"/>
      <c r="F86" s="190"/>
      <c r="G86" s="15" t="s">
        <v>568</v>
      </c>
      <c r="H86" s="17" t="s">
        <v>23</v>
      </c>
      <c r="I86" s="192"/>
      <c r="J86" s="191"/>
      <c r="K86" s="8" t="s">
        <v>569</v>
      </c>
      <c r="L86" s="9" t="s">
        <v>23</v>
      </c>
    </row>
    <row r="87" spans="1:12" ht="47.25" customHeight="1">
      <c r="A87" s="197"/>
      <c r="B87" s="188"/>
      <c r="C87" s="14" t="s">
        <v>570</v>
      </c>
      <c r="D87" s="16" t="s">
        <v>26</v>
      </c>
      <c r="E87" s="189"/>
      <c r="F87" s="190"/>
      <c r="G87" s="15" t="s">
        <v>570</v>
      </c>
      <c r="H87" s="17" t="s">
        <v>26</v>
      </c>
      <c r="I87" s="192"/>
      <c r="J87" s="191"/>
      <c r="K87" s="8" t="s">
        <v>570</v>
      </c>
      <c r="L87" s="9" t="s">
        <v>26</v>
      </c>
    </row>
    <row r="88" spans="1:12" ht="47.25" customHeight="1">
      <c r="A88" s="197"/>
      <c r="B88" s="188"/>
      <c r="C88" s="14"/>
      <c r="D88" s="16"/>
      <c r="E88" s="189"/>
      <c r="F88" s="190"/>
      <c r="G88" s="15" t="s">
        <v>571</v>
      </c>
      <c r="H88" s="17" t="s">
        <v>23</v>
      </c>
      <c r="I88" s="192"/>
      <c r="J88" s="191"/>
      <c r="K88" s="8" t="s">
        <v>572</v>
      </c>
      <c r="L88" s="9" t="s">
        <v>23</v>
      </c>
    </row>
    <row r="89" spans="1:12" ht="47.25" customHeight="1">
      <c r="A89" s="14"/>
      <c r="B89" s="16"/>
      <c r="C89" s="14"/>
      <c r="D89" s="16"/>
      <c r="E89" s="15" t="s">
        <v>517</v>
      </c>
      <c r="F89" s="17" t="s">
        <v>24</v>
      </c>
      <c r="G89" s="15" t="s">
        <v>518</v>
      </c>
      <c r="H89" s="17" t="s">
        <v>24</v>
      </c>
      <c r="I89" s="8" t="s">
        <v>517</v>
      </c>
      <c r="J89" s="9" t="s">
        <v>24</v>
      </c>
      <c r="K89" s="8" t="s">
        <v>518</v>
      </c>
      <c r="L89" s="9" t="s">
        <v>24</v>
      </c>
    </row>
    <row r="90" spans="1:12" ht="47.25" customHeight="1">
      <c r="A90" s="14" t="s">
        <v>622</v>
      </c>
      <c r="B90" s="16" t="s">
        <v>24</v>
      </c>
      <c r="C90" s="14" t="s">
        <v>623</v>
      </c>
      <c r="D90" s="16" t="s">
        <v>24</v>
      </c>
      <c r="E90" s="15" t="s">
        <v>619</v>
      </c>
      <c r="F90" s="17" t="s">
        <v>24</v>
      </c>
      <c r="G90" s="15" t="s">
        <v>620</v>
      </c>
      <c r="H90" s="17" t="s">
        <v>24</v>
      </c>
      <c r="I90" s="8" t="s">
        <v>521</v>
      </c>
      <c r="J90" s="9" t="s">
        <v>105</v>
      </c>
      <c r="K90" s="8" t="s">
        <v>573</v>
      </c>
      <c r="L90" s="9" t="s">
        <v>105</v>
      </c>
    </row>
    <row r="91" spans="1:12" ht="47.25" customHeight="1">
      <c r="A91" s="14" t="s">
        <v>621</v>
      </c>
      <c r="B91" s="16" t="s">
        <v>24</v>
      </c>
      <c r="C91" s="14" t="s">
        <v>574</v>
      </c>
      <c r="D91" s="16" t="s">
        <v>24</v>
      </c>
      <c r="E91" s="15" t="s">
        <v>519</v>
      </c>
      <c r="F91" s="17" t="s">
        <v>24</v>
      </c>
      <c r="G91" s="15" t="s">
        <v>574</v>
      </c>
      <c r="H91" s="17" t="s">
        <v>24</v>
      </c>
      <c r="I91" s="8" t="s">
        <v>519</v>
      </c>
      <c r="J91" s="9" t="s">
        <v>24</v>
      </c>
      <c r="K91" s="8" t="s">
        <v>574</v>
      </c>
      <c r="L91" s="9" t="s">
        <v>24</v>
      </c>
    </row>
    <row r="92" spans="1:12" ht="47.25" customHeight="1">
      <c r="A92" s="14"/>
      <c r="B92" s="16"/>
      <c r="C92" s="14"/>
      <c r="D92" s="16"/>
      <c r="E92" s="15"/>
      <c r="F92" s="17"/>
      <c r="G92" s="15"/>
      <c r="H92" s="17"/>
      <c r="I92" s="8" t="s">
        <v>525</v>
      </c>
      <c r="J92" s="9" t="s">
        <v>25</v>
      </c>
      <c r="K92" s="8" t="s">
        <v>575</v>
      </c>
      <c r="L92" s="9" t="s">
        <v>25</v>
      </c>
    </row>
    <row r="93" spans="1:12" ht="47.25" customHeight="1">
      <c r="A93" s="197" t="s">
        <v>642</v>
      </c>
      <c r="B93" s="188" t="s">
        <v>23</v>
      </c>
      <c r="C93" s="14" t="s">
        <v>576</v>
      </c>
      <c r="D93" s="16" t="s">
        <v>25</v>
      </c>
      <c r="E93" s="189" t="s">
        <v>641</v>
      </c>
      <c r="F93" s="190" t="s">
        <v>23</v>
      </c>
      <c r="G93" s="15" t="s">
        <v>576</v>
      </c>
      <c r="H93" s="17" t="s">
        <v>25</v>
      </c>
      <c r="I93" s="192" t="s">
        <v>640</v>
      </c>
      <c r="J93" s="191" t="s">
        <v>23</v>
      </c>
      <c r="K93" s="8" t="s">
        <v>576</v>
      </c>
      <c r="L93" s="9" t="s">
        <v>23</v>
      </c>
    </row>
    <row r="94" spans="1:12" ht="47.25" customHeight="1">
      <c r="A94" s="197"/>
      <c r="B94" s="188"/>
      <c r="C94" s="14" t="s">
        <v>577</v>
      </c>
      <c r="D94" s="16" t="s">
        <v>26</v>
      </c>
      <c r="E94" s="189"/>
      <c r="F94" s="190"/>
      <c r="G94" s="15" t="s">
        <v>577</v>
      </c>
      <c r="H94" s="17" t="s">
        <v>26</v>
      </c>
      <c r="I94" s="192"/>
      <c r="J94" s="191"/>
      <c r="K94" s="8" t="s">
        <v>639</v>
      </c>
      <c r="L94" s="9" t="s">
        <v>26</v>
      </c>
    </row>
    <row r="95" spans="1:12" ht="47.25" customHeight="1">
      <c r="A95" s="197"/>
      <c r="B95" s="188"/>
      <c r="C95" s="14" t="s">
        <v>236</v>
      </c>
      <c r="D95" s="16" t="s">
        <v>26</v>
      </c>
      <c r="E95" s="189"/>
      <c r="F95" s="190"/>
      <c r="G95" s="15" t="s">
        <v>236</v>
      </c>
      <c r="H95" s="17" t="s">
        <v>26</v>
      </c>
      <c r="I95" s="192"/>
      <c r="J95" s="191"/>
      <c r="K95" s="8" t="s">
        <v>577</v>
      </c>
      <c r="L95" s="9" t="s">
        <v>23</v>
      </c>
    </row>
    <row r="96" spans="1:12" ht="47.25" customHeight="1">
      <c r="A96" s="14"/>
      <c r="B96" s="16"/>
      <c r="C96" s="14"/>
      <c r="D96" s="16"/>
      <c r="E96" s="15"/>
      <c r="F96" s="17"/>
      <c r="G96" s="15"/>
      <c r="H96" s="17"/>
      <c r="I96" s="192"/>
      <c r="J96" s="191"/>
      <c r="K96" s="8" t="s">
        <v>578</v>
      </c>
      <c r="L96" s="9" t="s">
        <v>23</v>
      </c>
    </row>
    <row r="97" spans="1:12" ht="47.25" customHeight="1">
      <c r="A97" s="14" t="s">
        <v>618</v>
      </c>
      <c r="B97" s="16" t="s">
        <v>25</v>
      </c>
      <c r="C97" s="14" t="s">
        <v>617</v>
      </c>
      <c r="D97" s="16" t="s">
        <v>25</v>
      </c>
      <c r="E97" s="15" t="s">
        <v>579</v>
      </c>
      <c r="F97" s="17" t="s">
        <v>25</v>
      </c>
      <c r="G97" s="15" t="s">
        <v>580</v>
      </c>
      <c r="H97" s="17" t="s">
        <v>25</v>
      </c>
      <c r="I97" s="8" t="s">
        <v>579</v>
      </c>
      <c r="J97" s="9" t="s">
        <v>23</v>
      </c>
      <c r="K97" s="8" t="s">
        <v>580</v>
      </c>
      <c r="L97" s="9" t="s">
        <v>25</v>
      </c>
    </row>
    <row r="98" spans="1:12" ht="65.25" customHeight="1">
      <c r="A98" s="14" t="s">
        <v>616</v>
      </c>
      <c r="B98" s="16" t="s">
        <v>23</v>
      </c>
      <c r="C98" s="14" t="s">
        <v>613</v>
      </c>
      <c r="D98" s="16" t="s">
        <v>25</v>
      </c>
      <c r="E98" s="15" t="s">
        <v>581</v>
      </c>
      <c r="F98" s="17" t="s">
        <v>23</v>
      </c>
      <c r="G98" s="15" t="s">
        <v>614</v>
      </c>
      <c r="H98" s="17" t="s">
        <v>25</v>
      </c>
      <c r="I98" s="8" t="s">
        <v>615</v>
      </c>
      <c r="J98" s="9" t="s">
        <v>23</v>
      </c>
      <c r="K98" s="8" t="s">
        <v>582</v>
      </c>
      <c r="L98" s="9" t="s">
        <v>25</v>
      </c>
    </row>
    <row r="99" spans="1:12" s="20" customFormat="1" ht="38.25" customHeight="1">
      <c r="A99" s="180" t="s">
        <v>990</v>
      </c>
      <c r="B99" s="181"/>
      <c r="C99" s="182"/>
      <c r="D99" s="13" t="s">
        <v>648</v>
      </c>
      <c r="E99" s="180" t="s">
        <v>990</v>
      </c>
      <c r="F99" s="181"/>
      <c r="G99" s="182"/>
      <c r="H99" s="13" t="s">
        <v>648</v>
      </c>
      <c r="I99" s="180" t="s">
        <v>990</v>
      </c>
      <c r="J99" s="181"/>
      <c r="K99" s="182"/>
      <c r="L99" s="13" t="s">
        <v>648</v>
      </c>
    </row>
    <row r="100" spans="1:12" ht="47.25" customHeight="1">
      <c r="A100" s="14" t="s">
        <v>583</v>
      </c>
      <c r="B100" s="16" t="s">
        <v>23</v>
      </c>
      <c r="C100" s="14" t="s">
        <v>584</v>
      </c>
      <c r="D100" s="16" t="s">
        <v>25</v>
      </c>
      <c r="E100" s="15" t="s">
        <v>585</v>
      </c>
      <c r="F100" s="17" t="s">
        <v>23</v>
      </c>
      <c r="G100" s="15" t="s">
        <v>586</v>
      </c>
      <c r="H100" s="17" t="s">
        <v>25</v>
      </c>
      <c r="I100" s="8" t="s">
        <v>587</v>
      </c>
      <c r="J100" s="9" t="s">
        <v>23</v>
      </c>
      <c r="K100" s="8" t="s">
        <v>586</v>
      </c>
      <c r="L100" s="9" t="s">
        <v>25</v>
      </c>
    </row>
    <row r="101" spans="1:12" ht="47.25" customHeight="1">
      <c r="A101" s="14" t="s">
        <v>588</v>
      </c>
      <c r="B101" s="16" t="s">
        <v>23</v>
      </c>
      <c r="C101" s="14" t="s">
        <v>589</v>
      </c>
      <c r="D101" s="16" t="s">
        <v>25</v>
      </c>
      <c r="E101" s="15" t="s">
        <v>1032</v>
      </c>
      <c r="F101" s="17" t="s">
        <v>23</v>
      </c>
      <c r="G101" s="15" t="s">
        <v>590</v>
      </c>
      <c r="H101" s="17" t="s">
        <v>25</v>
      </c>
      <c r="I101" s="8" t="s">
        <v>591</v>
      </c>
      <c r="J101" s="9" t="s">
        <v>23</v>
      </c>
      <c r="K101" s="8" t="s">
        <v>590</v>
      </c>
      <c r="L101" s="9" t="s">
        <v>25</v>
      </c>
    </row>
    <row r="102" spans="1:12" ht="89.25" customHeight="1">
      <c r="A102" s="14" t="s">
        <v>592</v>
      </c>
      <c r="B102" s="16" t="s">
        <v>23</v>
      </c>
      <c r="C102" s="14" t="s">
        <v>643</v>
      </c>
      <c r="D102" s="16" t="s">
        <v>25</v>
      </c>
      <c r="E102" s="15" t="s">
        <v>594</v>
      </c>
      <c r="F102" s="17" t="s">
        <v>23</v>
      </c>
      <c r="G102" s="15" t="s">
        <v>593</v>
      </c>
      <c r="H102" s="17" t="s">
        <v>25</v>
      </c>
      <c r="I102" s="8" t="s">
        <v>595</v>
      </c>
      <c r="J102" s="9" t="s">
        <v>23</v>
      </c>
      <c r="K102" s="8" t="s">
        <v>596</v>
      </c>
      <c r="L102" s="9" t="s">
        <v>25</v>
      </c>
    </row>
    <row r="103" spans="1:12" ht="47.25" customHeight="1">
      <c r="A103" s="14"/>
      <c r="B103" s="16"/>
      <c r="C103" s="14"/>
      <c r="D103" s="16"/>
      <c r="E103" s="15" t="s">
        <v>597</v>
      </c>
      <c r="F103" s="17" t="s">
        <v>23</v>
      </c>
      <c r="G103" s="15" t="s">
        <v>598</v>
      </c>
      <c r="H103" s="17" t="s">
        <v>23</v>
      </c>
      <c r="I103" s="8" t="s">
        <v>599</v>
      </c>
      <c r="J103" s="9" t="s">
        <v>23</v>
      </c>
      <c r="K103" s="8" t="s">
        <v>598</v>
      </c>
      <c r="L103" s="9" t="s">
        <v>25</v>
      </c>
    </row>
    <row r="104" spans="1:12" ht="75" customHeight="1">
      <c r="A104" s="14"/>
      <c r="B104" s="16"/>
      <c r="C104" s="14"/>
      <c r="D104" s="16"/>
      <c r="E104" s="15" t="s">
        <v>600</v>
      </c>
      <c r="F104" s="17" t="s">
        <v>23</v>
      </c>
      <c r="G104" s="15" t="s">
        <v>601</v>
      </c>
      <c r="H104" s="17" t="s">
        <v>23</v>
      </c>
      <c r="I104" s="8" t="s">
        <v>602</v>
      </c>
      <c r="J104" s="9" t="s">
        <v>23</v>
      </c>
      <c r="K104" s="8" t="s">
        <v>603</v>
      </c>
      <c r="L104" s="9" t="s">
        <v>24</v>
      </c>
    </row>
    <row r="105" spans="1:12" ht="47.25" customHeight="1">
      <c r="A105" s="14"/>
      <c r="B105" s="16"/>
      <c r="C105" s="14"/>
      <c r="D105" s="16"/>
      <c r="E105" s="15"/>
      <c r="F105" s="17"/>
      <c r="G105" s="15"/>
      <c r="H105" s="17"/>
      <c r="I105" s="8" t="s">
        <v>1033</v>
      </c>
      <c r="J105" s="9" t="s">
        <v>23</v>
      </c>
      <c r="K105" s="8" t="s">
        <v>604</v>
      </c>
      <c r="L105" s="9" t="s">
        <v>26</v>
      </c>
    </row>
    <row r="106" spans="1:12" ht="47.25" customHeight="1">
      <c r="A106" s="14" t="s">
        <v>644</v>
      </c>
      <c r="B106" s="16" t="s">
        <v>26</v>
      </c>
      <c r="C106" s="14" t="s">
        <v>645</v>
      </c>
      <c r="D106" s="16" t="s">
        <v>26</v>
      </c>
      <c r="E106" s="15" t="s">
        <v>646</v>
      </c>
      <c r="F106" s="17" t="s">
        <v>26</v>
      </c>
      <c r="G106" s="15" t="s">
        <v>647</v>
      </c>
      <c r="H106" s="17" t="s">
        <v>26</v>
      </c>
      <c r="I106" s="8" t="s">
        <v>605</v>
      </c>
      <c r="J106" s="9" t="s">
        <v>23</v>
      </c>
      <c r="K106" s="8" t="s">
        <v>606</v>
      </c>
      <c r="L106" s="9" t="s">
        <v>23</v>
      </c>
    </row>
    <row r="107" spans="1:12" ht="47.25" customHeight="1">
      <c r="A107" s="14"/>
      <c r="B107" s="16"/>
      <c r="C107" s="14"/>
      <c r="D107" s="16"/>
      <c r="E107" s="15"/>
      <c r="F107" s="17"/>
      <c r="G107" s="15"/>
      <c r="H107" s="17"/>
      <c r="I107" s="8" t="s">
        <v>607</v>
      </c>
      <c r="J107" s="9" t="s">
        <v>23</v>
      </c>
      <c r="K107" s="8" t="s">
        <v>608</v>
      </c>
      <c r="L107" s="9" t="s">
        <v>23</v>
      </c>
    </row>
    <row r="108" spans="1:12" s="20" customFormat="1" ht="30.75" customHeight="1">
      <c r="A108" s="180" t="s">
        <v>610</v>
      </c>
      <c r="B108" s="181"/>
      <c r="C108" s="182"/>
      <c r="D108" s="13" t="s">
        <v>648</v>
      </c>
      <c r="E108" s="180" t="s">
        <v>610</v>
      </c>
      <c r="F108" s="181"/>
      <c r="G108" s="182"/>
      <c r="H108" s="13" t="s">
        <v>648</v>
      </c>
      <c r="I108" s="180" t="s">
        <v>610</v>
      </c>
      <c r="J108" s="181"/>
      <c r="K108" s="182"/>
      <c r="L108" s="13" t="s">
        <v>648</v>
      </c>
    </row>
    <row r="109" spans="1:12" s="20" customFormat="1" ht="30.75" customHeight="1">
      <c r="A109" s="180" t="s">
        <v>609</v>
      </c>
      <c r="B109" s="181"/>
      <c r="C109" s="182"/>
      <c r="D109" s="13" t="s">
        <v>648</v>
      </c>
      <c r="E109" s="180" t="s">
        <v>609</v>
      </c>
      <c r="F109" s="181"/>
      <c r="G109" s="182"/>
      <c r="H109" s="13" t="s">
        <v>648</v>
      </c>
      <c r="I109" s="180" t="s">
        <v>609</v>
      </c>
      <c r="J109" s="181"/>
      <c r="K109" s="182"/>
      <c r="L109" s="13" t="s">
        <v>648</v>
      </c>
    </row>
    <row r="110" spans="1:12" s="20" customFormat="1" ht="30.75" customHeight="1">
      <c r="A110" s="180" t="s">
        <v>294</v>
      </c>
      <c r="B110" s="181"/>
      <c r="C110" s="182"/>
      <c r="D110" s="13" t="s">
        <v>648</v>
      </c>
      <c r="E110" s="180" t="s">
        <v>294</v>
      </c>
      <c r="F110" s="181"/>
      <c r="G110" s="182"/>
      <c r="H110" s="13" t="s">
        <v>648</v>
      </c>
      <c r="I110" s="180" t="s">
        <v>294</v>
      </c>
      <c r="J110" s="181"/>
      <c r="K110" s="182"/>
      <c r="L110" s="13" t="s">
        <v>648</v>
      </c>
    </row>
    <row r="111" spans="1:12" ht="81" customHeight="1">
      <c r="A111" s="14" t="s">
        <v>672</v>
      </c>
      <c r="B111" s="16" t="s">
        <v>23</v>
      </c>
      <c r="C111" s="14" t="s">
        <v>673</v>
      </c>
      <c r="D111" s="16" t="s">
        <v>25</v>
      </c>
      <c r="E111" s="23" t="s">
        <v>295</v>
      </c>
      <c r="F111" s="17" t="s">
        <v>23</v>
      </c>
      <c r="G111" s="15" t="s">
        <v>673</v>
      </c>
      <c r="H111" s="17" t="s">
        <v>25</v>
      </c>
      <c r="I111" s="24" t="s">
        <v>296</v>
      </c>
      <c r="J111" s="9" t="s">
        <v>23</v>
      </c>
      <c r="K111" s="8" t="s">
        <v>673</v>
      </c>
      <c r="L111" s="9" t="s">
        <v>25</v>
      </c>
    </row>
    <row r="112" spans="1:12" ht="47.25" customHeight="1">
      <c r="A112" s="14" t="s">
        <v>675</v>
      </c>
      <c r="B112" s="16" t="s">
        <v>24</v>
      </c>
      <c r="C112" s="14" t="s">
        <v>674</v>
      </c>
      <c r="D112" s="16" t="s">
        <v>24</v>
      </c>
      <c r="E112" s="15" t="s">
        <v>676</v>
      </c>
      <c r="F112" s="17" t="s">
        <v>24</v>
      </c>
      <c r="G112" s="15" t="s">
        <v>674</v>
      </c>
      <c r="H112" s="17" t="s">
        <v>24</v>
      </c>
      <c r="I112" s="8" t="s">
        <v>678</v>
      </c>
      <c r="J112" s="9" t="s">
        <v>24</v>
      </c>
      <c r="K112" s="8" t="s">
        <v>677</v>
      </c>
      <c r="L112" s="9" t="s">
        <v>24</v>
      </c>
    </row>
    <row r="113" spans="1:12" s="20" customFormat="1" ht="40.5" customHeight="1">
      <c r="A113" s="180" t="s">
        <v>297</v>
      </c>
      <c r="B113" s="181"/>
      <c r="C113" s="182"/>
      <c r="D113" s="13" t="s">
        <v>648</v>
      </c>
      <c r="E113" s="180" t="s">
        <v>297</v>
      </c>
      <c r="F113" s="181"/>
      <c r="G113" s="182"/>
      <c r="H113" s="13" t="s">
        <v>648</v>
      </c>
      <c r="I113" s="180" t="s">
        <v>297</v>
      </c>
      <c r="J113" s="181"/>
      <c r="K113" s="182"/>
      <c r="L113" s="13" t="s">
        <v>648</v>
      </c>
    </row>
    <row r="114" spans="1:12" ht="47.25" customHeight="1">
      <c r="A114" s="14" t="s">
        <v>650</v>
      </c>
      <c r="B114" s="16" t="s">
        <v>25</v>
      </c>
      <c r="C114" s="14" t="s">
        <v>298</v>
      </c>
      <c r="D114" s="16" t="s">
        <v>25</v>
      </c>
      <c r="E114" s="15" t="s">
        <v>649</v>
      </c>
      <c r="F114" s="17" t="s">
        <v>25</v>
      </c>
      <c r="G114" s="15" t="s">
        <v>300</v>
      </c>
      <c r="H114" s="17" t="s">
        <v>25</v>
      </c>
      <c r="I114" s="8" t="s">
        <v>299</v>
      </c>
      <c r="J114" s="9"/>
      <c r="K114" s="8" t="s">
        <v>300</v>
      </c>
      <c r="L114" s="9" t="s">
        <v>24</v>
      </c>
    </row>
    <row r="115" spans="1:12" ht="47.25" customHeight="1">
      <c r="A115" s="14"/>
      <c r="B115" s="16"/>
      <c r="C115" s="14"/>
      <c r="D115" s="16"/>
      <c r="E115" s="15" t="s">
        <v>652</v>
      </c>
      <c r="F115" s="17" t="s">
        <v>25</v>
      </c>
      <c r="G115" s="15" t="s">
        <v>651</v>
      </c>
      <c r="H115" s="17" t="s">
        <v>25</v>
      </c>
      <c r="I115" s="8" t="s">
        <v>652</v>
      </c>
      <c r="J115" s="9" t="s">
        <v>25</v>
      </c>
      <c r="K115" s="8" t="s">
        <v>651</v>
      </c>
      <c r="L115" s="9" t="s">
        <v>25</v>
      </c>
    </row>
    <row r="116" spans="1:12" ht="47.25" customHeight="1">
      <c r="A116" s="14"/>
      <c r="B116" s="16"/>
      <c r="C116" s="14"/>
      <c r="D116" s="16"/>
      <c r="E116" s="15" t="s">
        <v>301</v>
      </c>
      <c r="F116" s="17" t="s">
        <v>25</v>
      </c>
      <c r="G116" s="15" t="s">
        <v>302</v>
      </c>
      <c r="H116" s="17" t="s">
        <v>25</v>
      </c>
      <c r="I116" s="8" t="s">
        <v>303</v>
      </c>
      <c r="J116" s="9" t="s">
        <v>25</v>
      </c>
      <c r="K116" s="8" t="s">
        <v>653</v>
      </c>
      <c r="L116" s="9" t="s">
        <v>25</v>
      </c>
    </row>
    <row r="117" spans="1:12" ht="47.25" customHeight="1">
      <c r="A117" s="14"/>
      <c r="B117" s="25"/>
      <c r="C117" s="14"/>
      <c r="D117" s="16"/>
      <c r="E117" s="15" t="s">
        <v>304</v>
      </c>
      <c r="F117" s="17" t="s">
        <v>25</v>
      </c>
      <c r="G117" s="15" t="s">
        <v>305</v>
      </c>
      <c r="H117" s="17" t="s">
        <v>25</v>
      </c>
      <c r="I117" s="8" t="s">
        <v>679</v>
      </c>
      <c r="J117" s="9" t="s">
        <v>25</v>
      </c>
      <c r="K117" s="8" t="s">
        <v>680</v>
      </c>
      <c r="L117" s="9" t="s">
        <v>25</v>
      </c>
    </row>
    <row r="118" spans="1:12" s="20" customFormat="1" ht="30.75" customHeight="1">
      <c r="A118" s="180" t="s">
        <v>306</v>
      </c>
      <c r="B118" s="181"/>
      <c r="C118" s="182"/>
      <c r="D118" s="13" t="s">
        <v>648</v>
      </c>
      <c r="E118" s="180" t="s">
        <v>306</v>
      </c>
      <c r="F118" s="181"/>
      <c r="G118" s="182"/>
      <c r="H118" s="13" t="s">
        <v>648</v>
      </c>
      <c r="I118" s="180" t="s">
        <v>306</v>
      </c>
      <c r="J118" s="181"/>
      <c r="K118" s="182"/>
      <c r="L118" s="13" t="s">
        <v>648</v>
      </c>
    </row>
    <row r="119" spans="1:12" ht="47.25" customHeight="1">
      <c r="A119" s="14" t="s">
        <v>307</v>
      </c>
      <c r="B119" s="16" t="s">
        <v>25</v>
      </c>
      <c r="C119" s="14" t="s">
        <v>308</v>
      </c>
      <c r="D119" s="16" t="s">
        <v>25</v>
      </c>
      <c r="E119" s="15" t="s">
        <v>309</v>
      </c>
      <c r="F119" s="17" t="s">
        <v>25</v>
      </c>
      <c r="G119" s="15" t="s">
        <v>310</v>
      </c>
      <c r="H119" s="17" t="s">
        <v>25</v>
      </c>
      <c r="I119" s="8" t="s">
        <v>311</v>
      </c>
      <c r="J119" s="9" t="s">
        <v>25</v>
      </c>
      <c r="K119" s="8" t="s">
        <v>312</v>
      </c>
      <c r="L119" s="9" t="s">
        <v>25</v>
      </c>
    </row>
    <row r="120" spans="1:12" s="20" customFormat="1" ht="30.75" customHeight="1">
      <c r="A120" s="180" t="s">
        <v>313</v>
      </c>
      <c r="B120" s="181"/>
      <c r="C120" s="182"/>
      <c r="D120" s="13" t="s">
        <v>648</v>
      </c>
      <c r="E120" s="180" t="s">
        <v>313</v>
      </c>
      <c r="F120" s="181"/>
      <c r="G120" s="182"/>
      <c r="H120" s="13" t="s">
        <v>648</v>
      </c>
      <c r="I120" s="180" t="s">
        <v>313</v>
      </c>
      <c r="J120" s="181"/>
      <c r="K120" s="182"/>
      <c r="L120" s="13" t="s">
        <v>648</v>
      </c>
    </row>
    <row r="121" spans="1:12" ht="47.25" customHeight="1">
      <c r="A121" s="14" t="s">
        <v>314</v>
      </c>
      <c r="B121" s="16" t="s">
        <v>25</v>
      </c>
      <c r="C121" s="14" t="s">
        <v>315</v>
      </c>
      <c r="D121" s="16" t="s">
        <v>25</v>
      </c>
      <c r="E121" s="15" t="s">
        <v>316</v>
      </c>
      <c r="F121" s="17" t="s">
        <v>25</v>
      </c>
      <c r="G121" s="15" t="s">
        <v>317</v>
      </c>
      <c r="H121" s="17" t="s">
        <v>25</v>
      </c>
      <c r="I121" s="8" t="s">
        <v>654</v>
      </c>
      <c r="J121" s="9" t="s">
        <v>25</v>
      </c>
      <c r="K121" s="8" t="s">
        <v>318</v>
      </c>
      <c r="L121" s="9" t="s">
        <v>25</v>
      </c>
    </row>
    <row r="122" spans="1:12" ht="47.25" customHeight="1">
      <c r="A122" s="14"/>
      <c r="B122" s="25"/>
      <c r="C122" s="14"/>
      <c r="D122" s="16"/>
      <c r="E122" s="15" t="s">
        <v>319</v>
      </c>
      <c r="F122" s="17" t="s">
        <v>25</v>
      </c>
      <c r="G122" s="15" t="s">
        <v>320</v>
      </c>
      <c r="H122" s="17" t="s">
        <v>25</v>
      </c>
      <c r="I122" s="8" t="s">
        <v>321</v>
      </c>
      <c r="J122" s="9" t="s">
        <v>25</v>
      </c>
      <c r="K122" s="8" t="s">
        <v>655</v>
      </c>
      <c r="L122" s="9" t="s">
        <v>25</v>
      </c>
    </row>
    <row r="123" spans="1:12" ht="66" customHeight="1">
      <c r="A123" s="14" t="s">
        <v>322</v>
      </c>
      <c r="B123" s="16" t="s">
        <v>25</v>
      </c>
      <c r="C123" s="14" t="s">
        <v>682</v>
      </c>
      <c r="D123" s="16" t="s">
        <v>25</v>
      </c>
      <c r="E123" s="15" t="s">
        <v>656</v>
      </c>
      <c r="F123" s="17" t="s">
        <v>25</v>
      </c>
      <c r="G123" s="15" t="s">
        <v>681</v>
      </c>
      <c r="H123" s="17" t="s">
        <v>25</v>
      </c>
      <c r="I123" s="8" t="s">
        <v>657</v>
      </c>
      <c r="J123" s="9" t="s">
        <v>25</v>
      </c>
      <c r="K123" s="8" t="s">
        <v>681</v>
      </c>
      <c r="L123" s="9" t="s">
        <v>25</v>
      </c>
    </row>
    <row r="124" spans="1:12" ht="47.25" customHeight="1">
      <c r="A124" s="14"/>
      <c r="B124" s="25"/>
      <c r="C124" s="14"/>
      <c r="D124" s="16"/>
      <c r="E124" s="15" t="s">
        <v>658</v>
      </c>
      <c r="F124" s="26" t="s">
        <v>26</v>
      </c>
      <c r="G124" s="15" t="s">
        <v>660</v>
      </c>
      <c r="H124" s="17" t="s">
        <v>26</v>
      </c>
      <c r="I124" s="8" t="s">
        <v>659</v>
      </c>
      <c r="J124" s="27" t="s">
        <v>26</v>
      </c>
      <c r="K124" s="8" t="s">
        <v>660</v>
      </c>
      <c r="L124" s="9" t="s">
        <v>26</v>
      </c>
    </row>
    <row r="125" spans="1:12" s="20" customFormat="1" ht="43.5" customHeight="1">
      <c r="A125" s="180" t="s">
        <v>323</v>
      </c>
      <c r="B125" s="181"/>
      <c r="C125" s="182"/>
      <c r="D125" s="13" t="s">
        <v>648</v>
      </c>
      <c r="E125" s="180" t="s">
        <v>323</v>
      </c>
      <c r="F125" s="181"/>
      <c r="G125" s="182"/>
      <c r="H125" s="13" t="s">
        <v>648</v>
      </c>
      <c r="I125" s="180" t="s">
        <v>323</v>
      </c>
      <c r="J125" s="181"/>
      <c r="K125" s="182"/>
      <c r="L125" s="13" t="s">
        <v>648</v>
      </c>
    </row>
    <row r="126" spans="1:12" ht="47.25" customHeight="1">
      <c r="A126" s="14" t="s">
        <v>324</v>
      </c>
      <c r="B126" s="16" t="s">
        <v>25</v>
      </c>
      <c r="C126" s="14" t="s">
        <v>325</v>
      </c>
      <c r="D126" s="16" t="s">
        <v>25</v>
      </c>
      <c r="E126" s="15" t="s">
        <v>326</v>
      </c>
      <c r="F126" s="17" t="s">
        <v>25</v>
      </c>
      <c r="G126" s="15" t="s">
        <v>327</v>
      </c>
      <c r="H126" s="17" t="s">
        <v>25</v>
      </c>
      <c r="I126" s="8" t="s">
        <v>683</v>
      </c>
      <c r="J126" s="9" t="s">
        <v>105</v>
      </c>
      <c r="K126" s="8" t="s">
        <v>684</v>
      </c>
      <c r="L126" s="9" t="s">
        <v>105</v>
      </c>
    </row>
    <row r="127" spans="1:12" ht="47.25" customHeight="1">
      <c r="A127" s="14"/>
      <c r="B127" s="25"/>
      <c r="C127" s="14"/>
      <c r="D127" s="16"/>
      <c r="E127" s="15"/>
      <c r="F127" s="26"/>
      <c r="G127" s="15"/>
      <c r="H127" s="17"/>
      <c r="I127" s="8" t="s">
        <v>661</v>
      </c>
      <c r="J127" s="9" t="s">
        <v>25</v>
      </c>
      <c r="K127" s="8" t="s">
        <v>662</v>
      </c>
      <c r="L127" s="9" t="s">
        <v>25</v>
      </c>
    </row>
    <row r="128" spans="1:12" ht="47.25" customHeight="1">
      <c r="A128" s="14"/>
      <c r="B128" s="25"/>
      <c r="C128" s="14"/>
      <c r="D128" s="16"/>
      <c r="E128" s="15"/>
      <c r="F128" s="26"/>
      <c r="G128" s="15"/>
      <c r="H128" s="17"/>
      <c r="I128" s="8" t="s">
        <v>687</v>
      </c>
      <c r="J128" s="9" t="s">
        <v>25</v>
      </c>
      <c r="K128" s="8" t="s">
        <v>328</v>
      </c>
      <c r="L128" s="9" t="s">
        <v>25</v>
      </c>
    </row>
    <row r="129" spans="1:12" ht="47.25" customHeight="1">
      <c r="A129" s="14"/>
      <c r="B129" s="25"/>
      <c r="C129" s="14"/>
      <c r="D129" s="16"/>
      <c r="E129" s="15"/>
      <c r="F129" s="26"/>
      <c r="G129" s="15"/>
      <c r="H129" s="17"/>
      <c r="I129" s="8" t="s">
        <v>685</v>
      </c>
      <c r="J129" s="9" t="s">
        <v>105</v>
      </c>
      <c r="K129" s="8" t="s">
        <v>686</v>
      </c>
      <c r="L129" s="9" t="s">
        <v>105</v>
      </c>
    </row>
    <row r="130" spans="1:12" s="20" customFormat="1" ht="30.75" customHeight="1">
      <c r="A130" s="180" t="s">
        <v>329</v>
      </c>
      <c r="B130" s="181"/>
      <c r="C130" s="182"/>
      <c r="D130" s="13" t="s">
        <v>648</v>
      </c>
      <c r="E130" s="180" t="s">
        <v>329</v>
      </c>
      <c r="F130" s="181"/>
      <c r="G130" s="182"/>
      <c r="H130" s="13" t="s">
        <v>648</v>
      </c>
      <c r="I130" s="180" t="s">
        <v>329</v>
      </c>
      <c r="J130" s="181"/>
      <c r="K130" s="182"/>
      <c r="L130" s="13" t="s">
        <v>648</v>
      </c>
    </row>
    <row r="131" spans="1:12" ht="47.25" customHeight="1">
      <c r="A131" s="14" t="s">
        <v>330</v>
      </c>
      <c r="B131" s="16" t="s">
        <v>25</v>
      </c>
      <c r="C131" s="14" t="s">
        <v>331</v>
      </c>
      <c r="D131" s="16" t="s">
        <v>25</v>
      </c>
      <c r="E131" s="15" t="s">
        <v>332</v>
      </c>
      <c r="F131" s="17" t="s">
        <v>25</v>
      </c>
      <c r="G131" s="15" t="s">
        <v>333</v>
      </c>
      <c r="H131" s="17" t="s">
        <v>25</v>
      </c>
      <c r="I131" s="8" t="s">
        <v>334</v>
      </c>
      <c r="J131" s="9" t="s">
        <v>25</v>
      </c>
      <c r="K131" s="8" t="s">
        <v>335</v>
      </c>
      <c r="L131" s="9" t="s">
        <v>25</v>
      </c>
    </row>
    <row r="132" spans="1:12" s="20" customFormat="1" ht="30.75" customHeight="1">
      <c r="A132" s="180" t="s">
        <v>336</v>
      </c>
      <c r="B132" s="181"/>
      <c r="C132" s="182"/>
      <c r="D132" s="13" t="s">
        <v>648</v>
      </c>
      <c r="E132" s="180" t="s">
        <v>336</v>
      </c>
      <c r="F132" s="181"/>
      <c r="G132" s="182"/>
      <c r="H132" s="13" t="s">
        <v>648</v>
      </c>
      <c r="I132" s="180" t="s">
        <v>336</v>
      </c>
      <c r="J132" s="181"/>
      <c r="K132" s="182"/>
      <c r="L132" s="13" t="s">
        <v>648</v>
      </c>
    </row>
    <row r="133" spans="1:12" ht="47.25" customHeight="1">
      <c r="A133" s="186" t="s">
        <v>337</v>
      </c>
      <c r="B133" s="188" t="s">
        <v>25</v>
      </c>
      <c r="C133" s="14" t="s">
        <v>338</v>
      </c>
      <c r="D133" s="16" t="s">
        <v>25</v>
      </c>
      <c r="E133" s="189" t="s">
        <v>339</v>
      </c>
      <c r="F133" s="190" t="s">
        <v>25</v>
      </c>
      <c r="G133" s="15" t="s">
        <v>340</v>
      </c>
      <c r="H133" s="17" t="s">
        <v>25</v>
      </c>
      <c r="I133" s="194" t="s">
        <v>339</v>
      </c>
      <c r="J133" s="191" t="s">
        <v>25</v>
      </c>
      <c r="K133" s="8" t="s">
        <v>340</v>
      </c>
      <c r="L133" s="9" t="s">
        <v>25</v>
      </c>
    </row>
    <row r="134" spans="1:12" ht="47.25" customHeight="1">
      <c r="A134" s="187"/>
      <c r="B134" s="188"/>
      <c r="C134" s="14" t="s">
        <v>341</v>
      </c>
      <c r="D134" s="16" t="s">
        <v>25</v>
      </c>
      <c r="E134" s="189"/>
      <c r="F134" s="190"/>
      <c r="G134" s="15" t="s">
        <v>342</v>
      </c>
      <c r="H134" s="17" t="s">
        <v>25</v>
      </c>
      <c r="I134" s="195"/>
      <c r="J134" s="191"/>
      <c r="K134" s="8" t="s">
        <v>342</v>
      </c>
      <c r="L134" s="9" t="s">
        <v>25</v>
      </c>
    </row>
    <row r="135" spans="1:12" ht="47.25" customHeight="1">
      <c r="A135" s="14"/>
      <c r="B135" s="25"/>
      <c r="C135" s="14"/>
      <c r="D135" s="16"/>
      <c r="E135" s="189"/>
      <c r="F135" s="190"/>
      <c r="G135" s="15" t="s">
        <v>343</v>
      </c>
      <c r="H135" s="17" t="s">
        <v>25</v>
      </c>
      <c r="I135" s="195"/>
      <c r="J135" s="191"/>
      <c r="K135" s="8" t="s">
        <v>343</v>
      </c>
      <c r="L135" s="9" t="s">
        <v>25</v>
      </c>
    </row>
    <row r="136" spans="1:12" ht="47.25" customHeight="1">
      <c r="A136" s="14"/>
      <c r="B136" s="25"/>
      <c r="C136" s="14"/>
      <c r="D136" s="16"/>
      <c r="E136" s="189"/>
      <c r="F136" s="190"/>
      <c r="G136" s="15" t="s">
        <v>344</v>
      </c>
      <c r="H136" s="17" t="s">
        <v>25</v>
      </c>
      <c r="I136" s="196"/>
      <c r="J136" s="191"/>
      <c r="K136" s="8" t="s">
        <v>344</v>
      </c>
      <c r="L136" s="9" t="s">
        <v>25</v>
      </c>
    </row>
    <row r="137" spans="1:12" s="20" customFormat="1" ht="30.75" customHeight="1">
      <c r="A137" s="180" t="s">
        <v>345</v>
      </c>
      <c r="B137" s="181"/>
      <c r="C137" s="182"/>
      <c r="D137" s="13" t="s">
        <v>648</v>
      </c>
      <c r="E137" s="180" t="s">
        <v>345</v>
      </c>
      <c r="F137" s="181"/>
      <c r="G137" s="182"/>
      <c r="H137" s="13" t="s">
        <v>648</v>
      </c>
      <c r="I137" s="180" t="s">
        <v>345</v>
      </c>
      <c r="J137" s="181"/>
      <c r="K137" s="182"/>
      <c r="L137" s="13" t="s">
        <v>648</v>
      </c>
    </row>
    <row r="138" spans="1:12" ht="47.25" customHeight="1">
      <c r="A138" s="14" t="s">
        <v>346</v>
      </c>
      <c r="B138" s="16" t="s">
        <v>25</v>
      </c>
      <c r="C138" s="14" t="s">
        <v>347</v>
      </c>
      <c r="D138" s="16" t="s">
        <v>25</v>
      </c>
      <c r="E138" s="15" t="s">
        <v>663</v>
      </c>
      <c r="F138" s="17" t="s">
        <v>25</v>
      </c>
      <c r="G138" s="15" t="s">
        <v>664</v>
      </c>
      <c r="H138" s="17" t="s">
        <v>25</v>
      </c>
      <c r="I138" s="8" t="s">
        <v>667</v>
      </c>
      <c r="J138" s="9" t="s">
        <v>26</v>
      </c>
      <c r="K138" s="8" t="s">
        <v>668</v>
      </c>
      <c r="L138" s="9" t="s">
        <v>26</v>
      </c>
    </row>
    <row r="139" spans="1:12" ht="47.25" customHeight="1">
      <c r="A139" s="14"/>
      <c r="B139" s="16"/>
      <c r="C139" s="14"/>
      <c r="D139" s="16"/>
      <c r="E139" s="15" t="s">
        <v>665</v>
      </c>
      <c r="F139" s="17" t="s">
        <v>25</v>
      </c>
      <c r="G139" s="15" t="s">
        <v>666</v>
      </c>
      <c r="H139" s="17" t="s">
        <v>25</v>
      </c>
      <c r="I139" s="8" t="s">
        <v>665</v>
      </c>
      <c r="J139" s="9" t="s">
        <v>25</v>
      </c>
      <c r="K139" s="8" t="s">
        <v>666</v>
      </c>
      <c r="L139" s="9" t="s">
        <v>25</v>
      </c>
    </row>
    <row r="140" spans="1:12" s="20" customFormat="1" ht="30.75" customHeight="1">
      <c r="A140" s="180" t="s">
        <v>348</v>
      </c>
      <c r="B140" s="181"/>
      <c r="C140" s="182"/>
      <c r="D140" s="13" t="s">
        <v>648</v>
      </c>
      <c r="E140" s="180" t="s">
        <v>348</v>
      </c>
      <c r="F140" s="181"/>
      <c r="G140" s="182"/>
      <c r="H140" s="13" t="s">
        <v>648</v>
      </c>
      <c r="I140" s="180" t="s">
        <v>348</v>
      </c>
      <c r="J140" s="181"/>
      <c r="K140" s="182"/>
      <c r="L140" s="13" t="s">
        <v>648</v>
      </c>
    </row>
    <row r="141" spans="1:12" ht="47.25" customHeight="1">
      <c r="A141" s="14" t="s">
        <v>349</v>
      </c>
      <c r="B141" s="16" t="s">
        <v>25</v>
      </c>
      <c r="C141" s="14" t="s">
        <v>671</v>
      </c>
      <c r="D141" s="16" t="s">
        <v>25</v>
      </c>
      <c r="E141" s="15" t="s">
        <v>349</v>
      </c>
      <c r="F141" s="17" t="s">
        <v>25</v>
      </c>
      <c r="G141" s="15" t="s">
        <v>671</v>
      </c>
      <c r="H141" s="17" t="s">
        <v>25</v>
      </c>
      <c r="I141" s="8" t="s">
        <v>670</v>
      </c>
      <c r="J141" s="9" t="s">
        <v>25</v>
      </c>
      <c r="K141" s="8" t="s">
        <v>669</v>
      </c>
      <c r="L141" s="9" t="s">
        <v>25</v>
      </c>
    </row>
    <row r="142" spans="1:12" s="20" customFormat="1" ht="30.75" customHeight="1">
      <c r="A142" s="180" t="s">
        <v>771</v>
      </c>
      <c r="B142" s="181"/>
      <c r="C142" s="182"/>
      <c r="D142" s="13" t="s">
        <v>648</v>
      </c>
      <c r="E142" s="180" t="s">
        <v>771</v>
      </c>
      <c r="F142" s="181"/>
      <c r="G142" s="182"/>
      <c r="H142" s="13" t="s">
        <v>648</v>
      </c>
      <c r="I142" s="180" t="s">
        <v>771</v>
      </c>
      <c r="J142" s="181"/>
      <c r="K142" s="182"/>
      <c r="L142" s="13" t="s">
        <v>648</v>
      </c>
    </row>
    <row r="143" spans="1:12" ht="47.25" customHeight="1">
      <c r="A143" s="14" t="s">
        <v>772</v>
      </c>
      <c r="B143" s="16" t="s">
        <v>26</v>
      </c>
      <c r="C143" s="14" t="s">
        <v>773</v>
      </c>
      <c r="D143" s="16" t="s">
        <v>26</v>
      </c>
      <c r="E143" s="15" t="s">
        <v>774</v>
      </c>
      <c r="F143" s="17" t="s">
        <v>26</v>
      </c>
      <c r="G143" s="15" t="s">
        <v>775</v>
      </c>
      <c r="H143" s="17" t="s">
        <v>26</v>
      </c>
      <c r="I143" s="8" t="s">
        <v>776</v>
      </c>
      <c r="J143" s="9" t="s">
        <v>26</v>
      </c>
      <c r="K143" s="8" t="s">
        <v>777</v>
      </c>
      <c r="L143" s="9" t="s">
        <v>26</v>
      </c>
    </row>
    <row r="144" spans="1:12" ht="47.25" customHeight="1">
      <c r="A144" s="14"/>
      <c r="B144" s="16"/>
      <c r="C144" s="14"/>
      <c r="D144" s="16"/>
      <c r="E144" s="15"/>
      <c r="F144" s="17"/>
      <c r="G144" s="15"/>
      <c r="H144" s="17"/>
      <c r="I144" s="8" t="s">
        <v>1011</v>
      </c>
      <c r="J144" s="9" t="s">
        <v>26</v>
      </c>
      <c r="K144" s="8" t="s">
        <v>1012</v>
      </c>
      <c r="L144" s="9" t="s">
        <v>26</v>
      </c>
    </row>
    <row r="145" spans="1:12" s="20" customFormat="1" ht="30.75" customHeight="1">
      <c r="A145" s="180" t="s">
        <v>350</v>
      </c>
      <c r="B145" s="181"/>
      <c r="C145" s="182"/>
      <c r="D145" s="13" t="s">
        <v>648</v>
      </c>
      <c r="E145" s="180" t="s">
        <v>350</v>
      </c>
      <c r="F145" s="181"/>
      <c r="G145" s="182"/>
      <c r="H145" s="13" t="s">
        <v>648</v>
      </c>
      <c r="I145" s="180" t="s">
        <v>350</v>
      </c>
      <c r="J145" s="181"/>
      <c r="K145" s="182"/>
      <c r="L145" s="13" t="s">
        <v>648</v>
      </c>
    </row>
    <row r="146" spans="1:12" s="20" customFormat="1" ht="30.75" customHeight="1">
      <c r="A146" s="180" t="s">
        <v>991</v>
      </c>
      <c r="B146" s="181"/>
      <c r="C146" s="182"/>
      <c r="D146" s="13" t="s">
        <v>648</v>
      </c>
      <c r="E146" s="180" t="s">
        <v>991</v>
      </c>
      <c r="F146" s="181"/>
      <c r="G146" s="182"/>
      <c r="H146" s="13" t="s">
        <v>648</v>
      </c>
      <c r="I146" s="180" t="s">
        <v>991</v>
      </c>
      <c r="J146" s="181"/>
      <c r="K146" s="182"/>
      <c r="L146" s="13" t="s">
        <v>648</v>
      </c>
    </row>
    <row r="147" spans="1:12" ht="47.25" customHeight="1">
      <c r="A147" s="14" t="s">
        <v>690</v>
      </c>
      <c r="B147" s="16" t="s">
        <v>23</v>
      </c>
      <c r="C147" s="14" t="s">
        <v>241</v>
      </c>
      <c r="D147" s="16" t="s">
        <v>25</v>
      </c>
      <c r="E147" s="15" t="s">
        <v>691</v>
      </c>
      <c r="F147" s="17" t="s">
        <v>23</v>
      </c>
      <c r="G147" s="15" t="s">
        <v>242</v>
      </c>
      <c r="H147" s="17" t="s">
        <v>25</v>
      </c>
      <c r="I147" s="8" t="s">
        <v>249</v>
      </c>
      <c r="J147" s="9" t="s">
        <v>23</v>
      </c>
      <c r="K147" s="8" t="s">
        <v>700</v>
      </c>
      <c r="L147" s="9" t="s">
        <v>26</v>
      </c>
    </row>
    <row r="148" spans="1:12" ht="47.25" customHeight="1">
      <c r="A148" s="14" t="s">
        <v>688</v>
      </c>
      <c r="B148" s="16" t="s">
        <v>25</v>
      </c>
      <c r="C148" s="14" t="s">
        <v>243</v>
      </c>
      <c r="D148" s="16" t="s">
        <v>25</v>
      </c>
      <c r="E148" s="15" t="s">
        <v>689</v>
      </c>
      <c r="F148" s="17" t="s">
        <v>23</v>
      </c>
      <c r="G148" s="15" t="s">
        <v>244</v>
      </c>
      <c r="H148" s="17" t="s">
        <v>25</v>
      </c>
      <c r="I148" s="8" t="s">
        <v>258</v>
      </c>
      <c r="J148" s="9" t="s">
        <v>23</v>
      </c>
      <c r="K148" s="8" t="s">
        <v>245</v>
      </c>
      <c r="L148" s="9" t="s">
        <v>25</v>
      </c>
    </row>
    <row r="149" spans="1:12" ht="62.25" customHeight="1">
      <c r="A149" s="14" t="s">
        <v>246</v>
      </c>
      <c r="B149" s="16" t="s">
        <v>23</v>
      </c>
      <c r="C149" s="14" t="s">
        <v>255</v>
      </c>
      <c r="D149" s="16" t="s">
        <v>23</v>
      </c>
      <c r="E149" s="15" t="s">
        <v>247</v>
      </c>
      <c r="F149" s="17" t="s">
        <v>23</v>
      </c>
      <c r="G149" s="15" t="s">
        <v>256</v>
      </c>
      <c r="H149" s="17" t="s">
        <v>23</v>
      </c>
      <c r="I149" s="8" t="s">
        <v>248</v>
      </c>
      <c r="J149" s="9" t="s">
        <v>23</v>
      </c>
      <c r="K149" s="8" t="s">
        <v>257</v>
      </c>
      <c r="L149" s="9" t="s">
        <v>23</v>
      </c>
    </row>
    <row r="150" spans="1:12" ht="47.25" customHeight="1">
      <c r="A150" s="14" t="s">
        <v>250</v>
      </c>
      <c r="B150" s="16" t="s">
        <v>23</v>
      </c>
      <c r="C150" s="14" t="s">
        <v>693</v>
      </c>
      <c r="D150" s="16" t="s">
        <v>25</v>
      </c>
      <c r="E150" s="15" t="s">
        <v>252</v>
      </c>
      <c r="F150" s="17" t="s">
        <v>23</v>
      </c>
      <c r="G150" s="15" t="s">
        <v>694</v>
      </c>
      <c r="H150" s="17" t="s">
        <v>25</v>
      </c>
      <c r="I150" s="8" t="s">
        <v>692</v>
      </c>
      <c r="J150" s="9" t="s">
        <v>23</v>
      </c>
      <c r="K150" s="8" t="s">
        <v>254</v>
      </c>
      <c r="L150" s="9" t="s">
        <v>25</v>
      </c>
    </row>
    <row r="151" spans="1:12" ht="47.25" customHeight="1">
      <c r="A151" s="14" t="s">
        <v>695</v>
      </c>
      <c r="B151" s="16" t="s">
        <v>23</v>
      </c>
      <c r="C151" s="14" t="s">
        <v>251</v>
      </c>
      <c r="D151" s="16" t="s">
        <v>25</v>
      </c>
      <c r="E151" s="15" t="s">
        <v>696</v>
      </c>
      <c r="F151" s="17" t="s">
        <v>23</v>
      </c>
      <c r="G151" s="15" t="s">
        <v>253</v>
      </c>
      <c r="H151" s="17" t="s">
        <v>25</v>
      </c>
      <c r="I151" s="8" t="s">
        <v>697</v>
      </c>
      <c r="J151" s="9" t="s">
        <v>23</v>
      </c>
      <c r="K151" s="8" t="s">
        <v>698</v>
      </c>
      <c r="L151" s="9" t="s">
        <v>25</v>
      </c>
    </row>
    <row r="152" spans="1:12" ht="47.25" customHeight="1">
      <c r="A152" s="14"/>
      <c r="B152" s="16"/>
      <c r="C152" s="14"/>
      <c r="D152" s="16"/>
      <c r="E152" s="15" t="s">
        <v>260</v>
      </c>
      <c r="F152" s="17" t="s">
        <v>23</v>
      </c>
      <c r="G152" s="15" t="s">
        <v>259</v>
      </c>
      <c r="H152" s="17" t="s">
        <v>25</v>
      </c>
      <c r="I152" s="8" t="s">
        <v>260</v>
      </c>
      <c r="J152" s="9" t="s">
        <v>23</v>
      </c>
      <c r="K152" s="8" t="s">
        <v>1051</v>
      </c>
      <c r="L152" s="9" t="s">
        <v>25</v>
      </c>
    </row>
    <row r="153" spans="1:12" ht="47.25" customHeight="1">
      <c r="A153" s="14"/>
      <c r="B153" s="16"/>
      <c r="C153" s="14"/>
      <c r="D153" s="16"/>
      <c r="E153" s="15"/>
      <c r="F153" s="17"/>
      <c r="G153" s="15"/>
      <c r="H153" s="17"/>
      <c r="I153" s="8" t="s">
        <v>699</v>
      </c>
      <c r="J153" s="9" t="s">
        <v>26</v>
      </c>
      <c r="K153" s="8" t="s">
        <v>1052</v>
      </c>
      <c r="L153" s="9" t="s">
        <v>26</v>
      </c>
    </row>
    <row r="154" spans="1:12" s="20" customFormat="1" ht="30.75" customHeight="1">
      <c r="A154" s="180" t="s">
        <v>992</v>
      </c>
      <c r="B154" s="181"/>
      <c r="C154" s="182"/>
      <c r="D154" s="13" t="s">
        <v>648</v>
      </c>
      <c r="E154" s="180" t="s">
        <v>992</v>
      </c>
      <c r="F154" s="181"/>
      <c r="G154" s="182"/>
      <c r="H154" s="13" t="s">
        <v>648</v>
      </c>
      <c r="I154" s="180" t="s">
        <v>992</v>
      </c>
      <c r="J154" s="181"/>
      <c r="K154" s="182"/>
      <c r="L154" s="13" t="s">
        <v>648</v>
      </c>
    </row>
    <row r="155" spans="1:12" ht="47.25" customHeight="1">
      <c r="A155" s="14" t="s">
        <v>261</v>
      </c>
      <c r="B155" s="16" t="s">
        <v>25</v>
      </c>
      <c r="C155" s="14" t="s">
        <v>262</v>
      </c>
      <c r="D155" s="16" t="s">
        <v>25</v>
      </c>
      <c r="E155" s="15" t="s">
        <v>263</v>
      </c>
      <c r="F155" s="17" t="s">
        <v>25</v>
      </c>
      <c r="G155" s="15" t="s">
        <v>262</v>
      </c>
      <c r="H155" s="17" t="s">
        <v>25</v>
      </c>
      <c r="I155" s="8" t="s">
        <v>264</v>
      </c>
      <c r="J155" s="9" t="s">
        <v>25</v>
      </c>
      <c r="K155" s="8" t="s">
        <v>265</v>
      </c>
      <c r="L155" s="9" t="s">
        <v>25</v>
      </c>
    </row>
    <row r="156" spans="1:12" s="20" customFormat="1" ht="30.75" customHeight="1">
      <c r="A156" s="180" t="s">
        <v>993</v>
      </c>
      <c r="B156" s="181"/>
      <c r="C156" s="182"/>
      <c r="D156" s="13" t="s">
        <v>648</v>
      </c>
      <c r="E156" s="180" t="s">
        <v>993</v>
      </c>
      <c r="F156" s="181"/>
      <c r="G156" s="182"/>
      <c r="H156" s="13" t="s">
        <v>648</v>
      </c>
      <c r="I156" s="180" t="s">
        <v>993</v>
      </c>
      <c r="J156" s="181"/>
      <c r="K156" s="182"/>
      <c r="L156" s="13" t="s">
        <v>648</v>
      </c>
    </row>
    <row r="157" spans="1:12" ht="47.25" customHeight="1">
      <c r="A157" s="14" t="s">
        <v>701</v>
      </c>
      <c r="B157" s="16" t="s">
        <v>23</v>
      </c>
      <c r="C157" s="14" t="s">
        <v>702</v>
      </c>
      <c r="D157" s="16" t="s">
        <v>25</v>
      </c>
      <c r="E157" s="15" t="s">
        <v>703</v>
      </c>
      <c r="F157" s="17" t="s">
        <v>23</v>
      </c>
      <c r="G157" s="15" t="s">
        <v>704</v>
      </c>
      <c r="H157" s="17" t="s">
        <v>25</v>
      </c>
      <c r="I157" s="8" t="s">
        <v>705</v>
      </c>
      <c r="J157" s="9" t="s">
        <v>23</v>
      </c>
      <c r="K157" s="8" t="s">
        <v>706</v>
      </c>
      <c r="L157" s="9" t="s">
        <v>25</v>
      </c>
    </row>
    <row r="158" spans="1:12" ht="47.25" customHeight="1">
      <c r="A158" s="14"/>
      <c r="B158" s="16"/>
      <c r="C158" s="14"/>
      <c r="D158" s="16"/>
      <c r="E158" s="15"/>
      <c r="F158" s="17"/>
      <c r="G158" s="15"/>
      <c r="H158" s="17"/>
      <c r="I158" s="8" t="s">
        <v>708</v>
      </c>
      <c r="J158" s="9" t="s">
        <v>23</v>
      </c>
      <c r="K158" s="8" t="s">
        <v>707</v>
      </c>
      <c r="L158" s="9" t="s">
        <v>25</v>
      </c>
    </row>
    <row r="159" spans="1:12" s="20" customFormat="1" ht="30.75" customHeight="1">
      <c r="A159" s="180" t="s">
        <v>996</v>
      </c>
      <c r="B159" s="181"/>
      <c r="C159" s="182"/>
      <c r="D159" s="13" t="s">
        <v>648</v>
      </c>
      <c r="E159" s="180" t="s">
        <v>996</v>
      </c>
      <c r="F159" s="181"/>
      <c r="G159" s="182"/>
      <c r="H159" s="13" t="s">
        <v>648</v>
      </c>
      <c r="I159" s="180" t="s">
        <v>996</v>
      </c>
      <c r="J159" s="181"/>
      <c r="K159" s="182"/>
      <c r="L159" s="13" t="s">
        <v>648</v>
      </c>
    </row>
    <row r="160" spans="1:12" s="28" customFormat="1" ht="81.75" customHeight="1">
      <c r="A160" s="14" t="s">
        <v>709</v>
      </c>
      <c r="B160" s="14" t="s">
        <v>23</v>
      </c>
      <c r="C160" s="14" t="s">
        <v>267</v>
      </c>
      <c r="D160" s="14" t="s">
        <v>25</v>
      </c>
      <c r="E160" s="189" t="s">
        <v>266</v>
      </c>
      <c r="F160" s="189" t="s">
        <v>23</v>
      </c>
      <c r="G160" s="15" t="s">
        <v>268</v>
      </c>
      <c r="H160" s="15" t="s">
        <v>25</v>
      </c>
      <c r="I160" s="192" t="s">
        <v>710</v>
      </c>
      <c r="J160" s="192" t="s">
        <v>105</v>
      </c>
      <c r="K160" s="8" t="s">
        <v>270</v>
      </c>
      <c r="L160" s="8" t="s">
        <v>25</v>
      </c>
    </row>
    <row r="161" spans="1:12" s="28" customFormat="1" ht="47.25" customHeight="1">
      <c r="A161" s="14"/>
      <c r="B161" s="14"/>
      <c r="C161" s="14"/>
      <c r="D161" s="14"/>
      <c r="E161" s="189"/>
      <c r="F161" s="189"/>
      <c r="G161" s="15" t="s">
        <v>269</v>
      </c>
      <c r="H161" s="15" t="s">
        <v>25</v>
      </c>
      <c r="I161" s="192"/>
      <c r="J161" s="192"/>
      <c r="K161" s="8" t="s">
        <v>271</v>
      </c>
      <c r="L161" s="8" t="s">
        <v>25</v>
      </c>
    </row>
    <row r="162" spans="1:12" s="28" customFormat="1" ht="47.25" customHeight="1">
      <c r="A162" s="14"/>
      <c r="B162" s="14"/>
      <c r="C162" s="14"/>
      <c r="D162" s="14"/>
      <c r="E162" s="15"/>
      <c r="F162" s="15"/>
      <c r="G162" s="15"/>
      <c r="H162" s="15"/>
      <c r="I162" s="192"/>
      <c r="J162" s="192"/>
      <c r="K162" s="8" t="s">
        <v>272</v>
      </c>
      <c r="L162" s="8" t="s">
        <v>25</v>
      </c>
    </row>
    <row r="163" spans="1:12" s="28" customFormat="1" ht="47.25" customHeight="1">
      <c r="A163" s="14"/>
      <c r="B163" s="14"/>
      <c r="C163" s="14"/>
      <c r="D163" s="14"/>
      <c r="E163" s="15"/>
      <c r="F163" s="15"/>
      <c r="G163" s="15"/>
      <c r="H163" s="15"/>
      <c r="I163" s="8" t="s">
        <v>716</v>
      </c>
      <c r="J163" s="8" t="s">
        <v>26</v>
      </c>
      <c r="K163" s="8" t="s">
        <v>717</v>
      </c>
      <c r="L163" s="8" t="s">
        <v>26</v>
      </c>
    </row>
    <row r="164" spans="1:12" s="20" customFormat="1" ht="30.75" customHeight="1">
      <c r="A164" s="180" t="s">
        <v>994</v>
      </c>
      <c r="B164" s="181"/>
      <c r="C164" s="182"/>
      <c r="D164" s="13" t="s">
        <v>648</v>
      </c>
      <c r="E164" s="180" t="s">
        <v>994</v>
      </c>
      <c r="F164" s="181"/>
      <c r="G164" s="182"/>
      <c r="H164" s="13" t="s">
        <v>648</v>
      </c>
      <c r="I164" s="180" t="s">
        <v>994</v>
      </c>
      <c r="J164" s="181"/>
      <c r="K164" s="182"/>
      <c r="L164" s="13" t="s">
        <v>648</v>
      </c>
    </row>
    <row r="165" spans="1:12" ht="47.25" customHeight="1">
      <c r="A165" s="14" t="s">
        <v>713</v>
      </c>
      <c r="B165" s="16" t="s">
        <v>23</v>
      </c>
      <c r="C165" s="14" t="s">
        <v>276</v>
      </c>
      <c r="D165" s="16" t="s">
        <v>25</v>
      </c>
      <c r="E165" s="15" t="s">
        <v>711</v>
      </c>
      <c r="F165" s="17" t="s">
        <v>23</v>
      </c>
      <c r="G165" s="15" t="s">
        <v>275</v>
      </c>
      <c r="H165" s="17" t="s">
        <v>25</v>
      </c>
      <c r="I165" s="8" t="s">
        <v>712</v>
      </c>
      <c r="J165" s="9" t="s">
        <v>23</v>
      </c>
      <c r="K165" s="8" t="s">
        <v>274</v>
      </c>
      <c r="L165" s="9" t="s">
        <v>25</v>
      </c>
    </row>
    <row r="166" spans="1:12" ht="47.25" customHeight="1">
      <c r="A166" s="14"/>
      <c r="B166" s="16"/>
      <c r="C166" s="14"/>
      <c r="D166" s="16"/>
      <c r="E166" s="15" t="s">
        <v>714</v>
      </c>
      <c r="F166" s="17" t="s">
        <v>26</v>
      </c>
      <c r="G166" s="15" t="s">
        <v>715</v>
      </c>
      <c r="H166" s="17" t="s">
        <v>26</v>
      </c>
      <c r="I166" s="8"/>
      <c r="J166" s="9"/>
      <c r="K166" s="8"/>
      <c r="L166" s="9"/>
    </row>
    <row r="167" spans="1:12" ht="47.25" customHeight="1">
      <c r="A167" s="14"/>
      <c r="B167" s="16"/>
      <c r="C167" s="14"/>
      <c r="D167" s="16"/>
      <c r="E167" s="15" t="s">
        <v>283</v>
      </c>
      <c r="F167" s="17" t="s">
        <v>23</v>
      </c>
      <c r="G167" s="15" t="s">
        <v>273</v>
      </c>
      <c r="H167" s="17" t="s">
        <v>23</v>
      </c>
      <c r="I167" s="8"/>
      <c r="J167" s="9"/>
      <c r="K167" s="8"/>
      <c r="L167" s="9"/>
    </row>
    <row r="168" spans="1:12" ht="47.25" customHeight="1">
      <c r="A168" s="14" t="s">
        <v>282</v>
      </c>
      <c r="B168" s="16" t="s">
        <v>25</v>
      </c>
      <c r="C168" s="14" t="s">
        <v>278</v>
      </c>
      <c r="D168" s="16" t="s">
        <v>25</v>
      </c>
      <c r="E168" s="15" t="s">
        <v>281</v>
      </c>
      <c r="F168" s="17" t="s">
        <v>25</v>
      </c>
      <c r="G168" s="15" t="s">
        <v>277</v>
      </c>
      <c r="H168" s="17" t="s">
        <v>25</v>
      </c>
      <c r="I168" s="8" t="s">
        <v>281</v>
      </c>
      <c r="J168" s="9" t="s">
        <v>25</v>
      </c>
      <c r="K168" s="8" t="s">
        <v>277</v>
      </c>
      <c r="L168" s="9" t="s">
        <v>25</v>
      </c>
    </row>
    <row r="169" spans="1:12" ht="47.25" customHeight="1">
      <c r="A169" s="14"/>
      <c r="B169" s="16"/>
      <c r="C169" s="14"/>
      <c r="D169" s="16"/>
      <c r="E169" s="15"/>
      <c r="F169" s="17"/>
      <c r="G169" s="15"/>
      <c r="H169" s="17"/>
      <c r="I169" s="8" t="s">
        <v>280</v>
      </c>
      <c r="J169" s="9" t="s">
        <v>25</v>
      </c>
      <c r="K169" s="8" t="s">
        <v>279</v>
      </c>
      <c r="L169" s="9" t="s">
        <v>25</v>
      </c>
    </row>
    <row r="170" spans="1:12" s="20" customFormat="1" ht="30.75" customHeight="1">
      <c r="A170" s="180" t="s">
        <v>995</v>
      </c>
      <c r="B170" s="181"/>
      <c r="C170" s="182"/>
      <c r="D170" s="13" t="s">
        <v>648</v>
      </c>
      <c r="E170" s="180" t="s">
        <v>995</v>
      </c>
      <c r="F170" s="181"/>
      <c r="G170" s="182"/>
      <c r="H170" s="13" t="s">
        <v>648</v>
      </c>
      <c r="I170" s="180" t="s">
        <v>995</v>
      </c>
      <c r="J170" s="181"/>
      <c r="K170" s="182"/>
      <c r="L170" s="13" t="s">
        <v>648</v>
      </c>
    </row>
    <row r="171" spans="1:12" ht="65.25" customHeight="1">
      <c r="A171" s="14" t="s">
        <v>284</v>
      </c>
      <c r="B171" s="16" t="s">
        <v>25</v>
      </c>
      <c r="C171" s="14" t="s">
        <v>285</v>
      </c>
      <c r="D171" s="16" t="s">
        <v>25</v>
      </c>
      <c r="E171" s="15" t="s">
        <v>287</v>
      </c>
      <c r="F171" s="17" t="s">
        <v>25</v>
      </c>
      <c r="G171" s="15" t="s">
        <v>286</v>
      </c>
      <c r="H171" s="17" t="s">
        <v>25</v>
      </c>
      <c r="I171" s="8" t="s">
        <v>288</v>
      </c>
      <c r="J171" s="9" t="s">
        <v>25</v>
      </c>
      <c r="K171" s="8" t="s">
        <v>289</v>
      </c>
      <c r="L171" s="9" t="s">
        <v>25</v>
      </c>
    </row>
    <row r="172" spans="1:12" ht="47.25" customHeight="1">
      <c r="A172" s="14"/>
      <c r="B172" s="16"/>
      <c r="C172" s="14"/>
      <c r="D172" s="16"/>
      <c r="E172" s="15" t="s">
        <v>290</v>
      </c>
      <c r="F172" s="17" t="s">
        <v>25</v>
      </c>
      <c r="G172" s="15" t="s">
        <v>291</v>
      </c>
      <c r="H172" s="17" t="s">
        <v>25</v>
      </c>
      <c r="I172" s="8" t="s">
        <v>718</v>
      </c>
      <c r="J172" s="9" t="s">
        <v>105</v>
      </c>
      <c r="K172" s="8" t="s">
        <v>292</v>
      </c>
      <c r="L172" s="9" t="s">
        <v>25</v>
      </c>
    </row>
    <row r="173" spans="1:12" ht="47.25" customHeight="1">
      <c r="A173" s="14"/>
      <c r="B173" s="16"/>
      <c r="C173" s="14"/>
      <c r="D173" s="16"/>
      <c r="E173" s="15"/>
      <c r="F173" s="17"/>
      <c r="G173" s="15"/>
      <c r="H173" s="17"/>
      <c r="I173" s="8" t="s">
        <v>293</v>
      </c>
      <c r="J173" s="9" t="s">
        <v>105</v>
      </c>
      <c r="K173" s="8" t="s">
        <v>722</v>
      </c>
      <c r="L173" s="9" t="s">
        <v>25</v>
      </c>
    </row>
    <row r="174" spans="1:12" ht="47.25" customHeight="1">
      <c r="A174" s="14"/>
      <c r="B174" s="16"/>
      <c r="C174" s="14"/>
      <c r="D174" s="16"/>
      <c r="E174" s="15"/>
      <c r="F174" s="17"/>
      <c r="G174" s="15"/>
      <c r="H174" s="17"/>
      <c r="I174" s="8" t="s">
        <v>719</v>
      </c>
      <c r="J174" s="9" t="s">
        <v>105</v>
      </c>
      <c r="K174" s="8" t="s">
        <v>720</v>
      </c>
      <c r="L174" s="9" t="s">
        <v>105</v>
      </c>
    </row>
    <row r="175" spans="1:12" ht="47.25" customHeight="1">
      <c r="A175" s="14"/>
      <c r="B175" s="16"/>
      <c r="C175" s="14"/>
      <c r="D175" s="16"/>
      <c r="E175" s="15"/>
      <c r="F175" s="17"/>
      <c r="G175" s="15"/>
      <c r="H175" s="17"/>
      <c r="I175" s="8" t="s">
        <v>721</v>
      </c>
      <c r="J175" s="9" t="s">
        <v>105</v>
      </c>
      <c r="K175" s="8" t="s">
        <v>724</v>
      </c>
      <c r="L175" s="9" t="s">
        <v>105</v>
      </c>
    </row>
    <row r="176" spans="1:12" ht="47.25" customHeight="1">
      <c r="A176" s="14"/>
      <c r="B176" s="16"/>
      <c r="C176" s="14"/>
      <c r="D176" s="16"/>
      <c r="E176" s="15"/>
      <c r="F176" s="17"/>
      <c r="G176" s="15"/>
      <c r="H176" s="17"/>
      <c r="I176" s="8" t="s">
        <v>723</v>
      </c>
      <c r="J176" s="9" t="s">
        <v>105</v>
      </c>
      <c r="K176" s="8" t="s">
        <v>725</v>
      </c>
      <c r="L176" s="9" t="s">
        <v>105</v>
      </c>
    </row>
    <row r="177" spans="1:12" s="20" customFormat="1" ht="30.75" customHeight="1">
      <c r="A177" s="180" t="s">
        <v>351</v>
      </c>
      <c r="B177" s="181"/>
      <c r="C177" s="182"/>
      <c r="D177" s="13" t="s">
        <v>648</v>
      </c>
      <c r="E177" s="180" t="s">
        <v>351</v>
      </c>
      <c r="F177" s="181"/>
      <c r="G177" s="182"/>
      <c r="H177" s="13" t="s">
        <v>648</v>
      </c>
      <c r="I177" s="180" t="s">
        <v>351</v>
      </c>
      <c r="J177" s="181"/>
      <c r="K177" s="182"/>
      <c r="L177" s="13" t="s">
        <v>648</v>
      </c>
    </row>
    <row r="178" spans="1:12" s="20" customFormat="1" ht="30.75" customHeight="1">
      <c r="A178" s="180" t="s">
        <v>352</v>
      </c>
      <c r="B178" s="181"/>
      <c r="C178" s="182"/>
      <c r="D178" s="13" t="s">
        <v>648</v>
      </c>
      <c r="E178" s="180" t="s">
        <v>352</v>
      </c>
      <c r="F178" s="181"/>
      <c r="G178" s="182"/>
      <c r="H178" s="13" t="s">
        <v>648</v>
      </c>
      <c r="I178" s="180" t="s">
        <v>352</v>
      </c>
      <c r="J178" s="181"/>
      <c r="K178" s="182"/>
      <c r="L178" s="13" t="s">
        <v>648</v>
      </c>
    </row>
    <row r="179" spans="1:12" ht="47.25" customHeight="1">
      <c r="A179" s="14" t="s">
        <v>726</v>
      </c>
      <c r="B179" s="16" t="s">
        <v>25</v>
      </c>
      <c r="C179" s="14" t="s">
        <v>353</v>
      </c>
      <c r="D179" s="16" t="s">
        <v>25</v>
      </c>
      <c r="E179" s="15" t="s">
        <v>730</v>
      </c>
      <c r="F179" s="17" t="s">
        <v>23</v>
      </c>
      <c r="G179" s="15" t="s">
        <v>731</v>
      </c>
      <c r="H179" s="17" t="s">
        <v>25</v>
      </c>
      <c r="I179" s="8" t="s">
        <v>729</v>
      </c>
      <c r="J179" s="9" t="s">
        <v>23</v>
      </c>
      <c r="K179" s="8" t="s">
        <v>1053</v>
      </c>
      <c r="L179" s="9" t="s">
        <v>25</v>
      </c>
    </row>
    <row r="180" spans="1:12" ht="82.5" customHeight="1">
      <c r="A180" s="14" t="s">
        <v>727</v>
      </c>
      <c r="B180" s="16" t="s">
        <v>25</v>
      </c>
      <c r="C180" s="14" t="s">
        <v>354</v>
      </c>
      <c r="D180" s="16" t="s">
        <v>25</v>
      </c>
      <c r="E180" s="15" t="s">
        <v>728</v>
      </c>
      <c r="F180" s="17" t="s">
        <v>23</v>
      </c>
      <c r="G180" s="15" t="s">
        <v>355</v>
      </c>
      <c r="H180" s="17" t="s">
        <v>25</v>
      </c>
      <c r="I180" s="8" t="s">
        <v>735</v>
      </c>
      <c r="J180" s="9" t="s">
        <v>23</v>
      </c>
      <c r="K180" s="8" t="s">
        <v>736</v>
      </c>
      <c r="L180" s="9" t="s">
        <v>25</v>
      </c>
    </row>
    <row r="181" spans="1:12" ht="49.5" customHeight="1">
      <c r="A181" s="14" t="s">
        <v>732</v>
      </c>
      <c r="B181" s="16" t="s">
        <v>25</v>
      </c>
      <c r="C181" s="14" t="s">
        <v>733</v>
      </c>
      <c r="D181" s="16" t="s">
        <v>25</v>
      </c>
      <c r="E181" s="15" t="s">
        <v>738</v>
      </c>
      <c r="F181" s="17" t="s">
        <v>23</v>
      </c>
      <c r="G181" s="15" t="s">
        <v>737</v>
      </c>
      <c r="H181" s="17" t="s">
        <v>25</v>
      </c>
      <c r="I181" s="8" t="s">
        <v>739</v>
      </c>
      <c r="J181" s="9" t="s">
        <v>25</v>
      </c>
      <c r="K181" s="8" t="s">
        <v>740</v>
      </c>
      <c r="L181" s="9" t="s">
        <v>25</v>
      </c>
    </row>
    <row r="182" spans="1:12" ht="47.25" customHeight="1">
      <c r="A182" s="14" t="s">
        <v>734</v>
      </c>
      <c r="B182" s="16" t="s">
        <v>23</v>
      </c>
      <c r="C182" s="14" t="s">
        <v>741</v>
      </c>
      <c r="D182" s="16" t="s">
        <v>25</v>
      </c>
      <c r="E182" s="15" t="s">
        <v>742</v>
      </c>
      <c r="F182" s="17" t="s">
        <v>23</v>
      </c>
      <c r="G182" s="15" t="s">
        <v>743</v>
      </c>
      <c r="H182" s="17" t="s">
        <v>25</v>
      </c>
      <c r="I182" s="8" t="s">
        <v>744</v>
      </c>
      <c r="J182" s="9" t="s">
        <v>23</v>
      </c>
      <c r="K182" s="8" t="s">
        <v>745</v>
      </c>
      <c r="L182" s="9" t="s">
        <v>25</v>
      </c>
    </row>
    <row r="183" spans="1:12" ht="47.25" customHeight="1">
      <c r="A183" s="14"/>
      <c r="B183" s="16"/>
      <c r="C183" s="14"/>
      <c r="D183" s="16"/>
      <c r="E183" s="15"/>
      <c r="F183" s="17"/>
      <c r="G183" s="15"/>
      <c r="H183" s="17"/>
      <c r="I183" s="8" t="s">
        <v>769</v>
      </c>
      <c r="J183" s="9" t="s">
        <v>105</v>
      </c>
      <c r="K183" s="8" t="s">
        <v>770</v>
      </c>
      <c r="L183" s="9" t="s">
        <v>105</v>
      </c>
    </row>
    <row r="184" spans="1:12" s="20" customFormat="1" ht="30.75" customHeight="1">
      <c r="A184" s="180" t="s">
        <v>356</v>
      </c>
      <c r="B184" s="181"/>
      <c r="C184" s="182"/>
      <c r="D184" s="13" t="s">
        <v>648</v>
      </c>
      <c r="E184" s="180" t="s">
        <v>356</v>
      </c>
      <c r="F184" s="181"/>
      <c r="G184" s="182"/>
      <c r="H184" s="13" t="s">
        <v>648</v>
      </c>
      <c r="I184" s="180" t="s">
        <v>356</v>
      </c>
      <c r="J184" s="181"/>
      <c r="K184" s="182"/>
      <c r="L184" s="13" t="s">
        <v>648</v>
      </c>
    </row>
    <row r="185" spans="1:12" ht="47.25" customHeight="1">
      <c r="A185" s="14" t="s">
        <v>746</v>
      </c>
      <c r="B185" s="16" t="s">
        <v>23</v>
      </c>
      <c r="C185" s="14" t="s">
        <v>1017</v>
      </c>
      <c r="D185" s="16" t="s">
        <v>25</v>
      </c>
      <c r="E185" s="15" t="s">
        <v>750</v>
      </c>
      <c r="F185" s="17" t="s">
        <v>25</v>
      </c>
      <c r="G185" s="15" t="s">
        <v>747</v>
      </c>
      <c r="H185" s="17" t="s">
        <v>25</v>
      </c>
      <c r="I185" s="8" t="s">
        <v>749</v>
      </c>
      <c r="J185" s="9" t="s">
        <v>25</v>
      </c>
      <c r="K185" s="8" t="s">
        <v>748</v>
      </c>
      <c r="L185" s="9" t="s">
        <v>25</v>
      </c>
    </row>
    <row r="186" spans="1:12" s="20" customFormat="1" ht="30.75" customHeight="1">
      <c r="A186" s="180" t="s">
        <v>357</v>
      </c>
      <c r="B186" s="181"/>
      <c r="C186" s="182"/>
      <c r="D186" s="13" t="s">
        <v>648</v>
      </c>
      <c r="E186" s="180" t="s">
        <v>357</v>
      </c>
      <c r="F186" s="181"/>
      <c r="G186" s="182"/>
      <c r="H186" s="13" t="s">
        <v>648</v>
      </c>
      <c r="I186" s="180" t="s">
        <v>357</v>
      </c>
      <c r="J186" s="181"/>
      <c r="K186" s="182"/>
      <c r="L186" s="13" t="s">
        <v>648</v>
      </c>
    </row>
    <row r="187" spans="1:12" ht="47.25" customHeight="1">
      <c r="A187" s="14" t="s">
        <v>751</v>
      </c>
      <c r="B187" s="16" t="s">
        <v>25</v>
      </c>
      <c r="C187" s="14" t="s">
        <v>752</v>
      </c>
      <c r="D187" s="16" t="s">
        <v>25</v>
      </c>
      <c r="E187" s="15" t="s">
        <v>753</v>
      </c>
      <c r="F187" s="17" t="s">
        <v>25</v>
      </c>
      <c r="G187" s="15" t="s">
        <v>754</v>
      </c>
      <c r="H187" s="17" t="s">
        <v>25</v>
      </c>
      <c r="I187" s="8" t="s">
        <v>755</v>
      </c>
      <c r="J187" s="9" t="s">
        <v>25</v>
      </c>
      <c r="K187" s="8" t="s">
        <v>756</v>
      </c>
      <c r="L187" s="9" t="s">
        <v>25</v>
      </c>
    </row>
    <row r="188" spans="1:12" ht="47.25" customHeight="1">
      <c r="A188" s="14" t="s">
        <v>757</v>
      </c>
      <c r="B188" s="16" t="s">
        <v>25</v>
      </c>
      <c r="C188" s="14" t="s">
        <v>758</v>
      </c>
      <c r="D188" s="16" t="s">
        <v>25</v>
      </c>
      <c r="E188" s="15" t="s">
        <v>759</v>
      </c>
      <c r="F188" s="17" t="s">
        <v>25</v>
      </c>
      <c r="G188" s="15" t="s">
        <v>760</v>
      </c>
      <c r="H188" s="17" t="s">
        <v>25</v>
      </c>
      <c r="I188" s="8" t="s">
        <v>761</v>
      </c>
      <c r="J188" s="9" t="s">
        <v>25</v>
      </c>
      <c r="K188" s="8" t="s">
        <v>762</v>
      </c>
      <c r="L188" s="9" t="s">
        <v>25</v>
      </c>
    </row>
    <row r="189" spans="1:12" ht="47.25" customHeight="1">
      <c r="A189" s="14" t="s">
        <v>763</v>
      </c>
      <c r="B189" s="16" t="s">
        <v>25</v>
      </c>
      <c r="C189" s="14" t="s">
        <v>764</v>
      </c>
      <c r="D189" s="16" t="s">
        <v>25</v>
      </c>
      <c r="E189" s="15" t="s">
        <v>766</v>
      </c>
      <c r="F189" s="17" t="s">
        <v>26</v>
      </c>
      <c r="G189" s="15" t="s">
        <v>765</v>
      </c>
      <c r="H189" s="17" t="s">
        <v>26</v>
      </c>
      <c r="I189" s="8" t="s">
        <v>767</v>
      </c>
      <c r="J189" s="9" t="s">
        <v>26</v>
      </c>
      <c r="K189" s="8" t="s">
        <v>768</v>
      </c>
      <c r="L189" s="9" t="s">
        <v>26</v>
      </c>
    </row>
    <row r="190" spans="1:12" s="20" customFormat="1" ht="30.75" customHeight="1">
      <c r="A190" s="180" t="s">
        <v>611</v>
      </c>
      <c r="B190" s="181"/>
      <c r="C190" s="182"/>
      <c r="D190" s="13" t="s">
        <v>648</v>
      </c>
      <c r="E190" s="180" t="s">
        <v>611</v>
      </c>
      <c r="F190" s="181"/>
      <c r="G190" s="182"/>
      <c r="H190" s="13" t="s">
        <v>648</v>
      </c>
      <c r="I190" s="180" t="s">
        <v>611</v>
      </c>
      <c r="J190" s="181"/>
      <c r="K190" s="182"/>
      <c r="L190" s="13" t="s">
        <v>648</v>
      </c>
    </row>
    <row r="191" spans="1:12" s="20" customFormat="1" ht="30.75" customHeight="1">
      <c r="A191" s="180" t="s">
        <v>997</v>
      </c>
      <c r="B191" s="181"/>
      <c r="C191" s="182"/>
      <c r="D191" s="13" t="s">
        <v>648</v>
      </c>
      <c r="E191" s="180" t="s">
        <v>997</v>
      </c>
      <c r="F191" s="181"/>
      <c r="G191" s="182"/>
      <c r="H191" s="13" t="s">
        <v>648</v>
      </c>
      <c r="I191" s="180" t="s">
        <v>997</v>
      </c>
      <c r="J191" s="181"/>
      <c r="K191" s="182"/>
      <c r="L191" s="13" t="s">
        <v>648</v>
      </c>
    </row>
    <row r="192" spans="1:12" ht="47.25" customHeight="1">
      <c r="A192" s="14" t="s">
        <v>796</v>
      </c>
      <c r="B192" s="16" t="s">
        <v>23</v>
      </c>
      <c r="C192" s="14" t="s">
        <v>797</v>
      </c>
      <c r="D192" s="16" t="s">
        <v>23</v>
      </c>
      <c r="E192" s="15" t="s">
        <v>798</v>
      </c>
      <c r="F192" s="17" t="s">
        <v>23</v>
      </c>
      <c r="G192" s="15" t="s">
        <v>799</v>
      </c>
      <c r="H192" s="17" t="s">
        <v>23</v>
      </c>
      <c r="I192" s="8" t="s">
        <v>778</v>
      </c>
      <c r="J192" s="9" t="s">
        <v>25</v>
      </c>
      <c r="K192" s="8" t="s">
        <v>785</v>
      </c>
      <c r="L192" s="9" t="s">
        <v>25</v>
      </c>
    </row>
    <row r="193" spans="1:12" ht="60.75" customHeight="1">
      <c r="A193" s="14" t="s">
        <v>92</v>
      </c>
      <c r="B193" s="16" t="s">
        <v>25</v>
      </c>
      <c r="C193" s="14" t="s">
        <v>89</v>
      </c>
      <c r="D193" s="16" t="s">
        <v>25</v>
      </c>
      <c r="E193" s="15" t="s">
        <v>91</v>
      </c>
      <c r="F193" s="17" t="s">
        <v>25</v>
      </c>
      <c r="G193" s="15" t="s">
        <v>90</v>
      </c>
      <c r="H193" s="17" t="s">
        <v>25</v>
      </c>
      <c r="I193" s="8" t="s">
        <v>779</v>
      </c>
      <c r="J193" s="9" t="s">
        <v>105</v>
      </c>
      <c r="K193" s="8" t="s">
        <v>780</v>
      </c>
      <c r="L193" s="9" t="s">
        <v>25</v>
      </c>
    </row>
    <row r="194" spans="1:12" ht="47.25" customHeight="1">
      <c r="A194" s="14" t="s">
        <v>782</v>
      </c>
      <c r="B194" s="16" t="s">
        <v>25</v>
      </c>
      <c r="C194" s="14" t="s">
        <v>781</v>
      </c>
      <c r="D194" s="16" t="s">
        <v>25</v>
      </c>
      <c r="E194" s="15" t="s">
        <v>783</v>
      </c>
      <c r="F194" s="17" t="s">
        <v>25</v>
      </c>
      <c r="G194" s="15" t="s">
        <v>784</v>
      </c>
      <c r="H194" s="17" t="s">
        <v>25</v>
      </c>
      <c r="I194" s="8" t="s">
        <v>783</v>
      </c>
      <c r="J194" s="9" t="s">
        <v>25</v>
      </c>
      <c r="K194" s="8" t="s">
        <v>784</v>
      </c>
      <c r="L194" s="9" t="s">
        <v>25</v>
      </c>
    </row>
    <row r="195" spans="1:12" ht="47.25" customHeight="1">
      <c r="A195" s="14" t="s">
        <v>93</v>
      </c>
      <c r="B195" s="16" t="s">
        <v>25</v>
      </c>
      <c r="C195" s="14" t="s">
        <v>94</v>
      </c>
      <c r="D195" s="16" t="s">
        <v>25</v>
      </c>
      <c r="E195" s="15" t="s">
        <v>93</v>
      </c>
      <c r="F195" s="17" t="s">
        <v>25</v>
      </c>
      <c r="G195" s="15" t="s">
        <v>94</v>
      </c>
      <c r="H195" s="17" t="s">
        <v>25</v>
      </c>
      <c r="I195" s="8" t="s">
        <v>93</v>
      </c>
      <c r="J195" s="9" t="s">
        <v>25</v>
      </c>
      <c r="K195" s="8" t="s">
        <v>94</v>
      </c>
      <c r="L195" s="9" t="s">
        <v>25</v>
      </c>
    </row>
    <row r="196" spans="1:12" ht="47.25" customHeight="1">
      <c r="A196" s="14" t="s">
        <v>95</v>
      </c>
      <c r="B196" s="16" t="s">
        <v>25</v>
      </c>
      <c r="C196" s="14" t="s">
        <v>96</v>
      </c>
      <c r="D196" s="16" t="s">
        <v>25</v>
      </c>
      <c r="E196" s="15" t="s">
        <v>95</v>
      </c>
      <c r="F196" s="17" t="s">
        <v>25</v>
      </c>
      <c r="G196" s="15" t="s">
        <v>96</v>
      </c>
      <c r="H196" s="17" t="s">
        <v>25</v>
      </c>
      <c r="I196" s="8" t="s">
        <v>95</v>
      </c>
      <c r="J196" s="9" t="s">
        <v>25</v>
      </c>
      <c r="K196" s="8" t="s">
        <v>96</v>
      </c>
      <c r="L196" s="9" t="s">
        <v>25</v>
      </c>
    </row>
    <row r="197" spans="1:12" ht="47.25" customHeight="1">
      <c r="A197" s="14" t="s">
        <v>786</v>
      </c>
      <c r="B197" s="16" t="s">
        <v>26</v>
      </c>
      <c r="C197" s="14" t="s">
        <v>787</v>
      </c>
      <c r="D197" s="16" t="s">
        <v>26</v>
      </c>
      <c r="E197" s="15" t="s">
        <v>788</v>
      </c>
      <c r="F197" s="17" t="s">
        <v>26</v>
      </c>
      <c r="G197" s="15" t="s">
        <v>789</v>
      </c>
      <c r="H197" s="17" t="s">
        <v>26</v>
      </c>
      <c r="I197" s="8" t="s">
        <v>790</v>
      </c>
      <c r="J197" s="9" t="s">
        <v>26</v>
      </c>
      <c r="K197" s="8" t="s">
        <v>791</v>
      </c>
      <c r="L197" s="9" t="s">
        <v>26</v>
      </c>
    </row>
    <row r="198" spans="1:12" ht="47.25" customHeight="1">
      <c r="A198" s="14" t="s">
        <v>792</v>
      </c>
      <c r="B198" s="16" t="s">
        <v>23</v>
      </c>
      <c r="C198" s="14" t="s">
        <v>795</v>
      </c>
      <c r="D198" s="16" t="s">
        <v>23</v>
      </c>
      <c r="E198" s="15" t="s">
        <v>793</v>
      </c>
      <c r="F198" s="17" t="s">
        <v>23</v>
      </c>
      <c r="G198" s="15" t="s">
        <v>794</v>
      </c>
      <c r="H198" s="17" t="s">
        <v>23</v>
      </c>
      <c r="I198" s="8" t="s">
        <v>793</v>
      </c>
      <c r="J198" s="9" t="s">
        <v>23</v>
      </c>
      <c r="K198" s="8" t="s">
        <v>794</v>
      </c>
      <c r="L198" s="9" t="s">
        <v>23</v>
      </c>
    </row>
    <row r="199" spans="1:12" s="20" customFormat="1" ht="30.75" customHeight="1">
      <c r="A199" s="180" t="s">
        <v>998</v>
      </c>
      <c r="B199" s="181"/>
      <c r="C199" s="182"/>
      <c r="D199" s="13" t="s">
        <v>648</v>
      </c>
      <c r="E199" s="180" t="s">
        <v>998</v>
      </c>
      <c r="F199" s="181"/>
      <c r="G199" s="182"/>
      <c r="H199" s="13" t="s">
        <v>648</v>
      </c>
      <c r="I199" s="180" t="s">
        <v>998</v>
      </c>
      <c r="J199" s="181"/>
      <c r="K199" s="182"/>
      <c r="L199" s="13" t="s">
        <v>648</v>
      </c>
    </row>
    <row r="200" spans="1:12" ht="47.25" customHeight="1">
      <c r="A200" s="14" t="s">
        <v>800</v>
      </c>
      <c r="B200" s="16" t="s">
        <v>23</v>
      </c>
      <c r="C200" s="14" t="s">
        <v>97</v>
      </c>
      <c r="D200" s="16" t="s">
        <v>25</v>
      </c>
      <c r="E200" s="15" t="s">
        <v>801</v>
      </c>
      <c r="F200" s="17" t="s">
        <v>23</v>
      </c>
      <c r="G200" s="15" t="s">
        <v>98</v>
      </c>
      <c r="H200" s="17" t="s">
        <v>25</v>
      </c>
      <c r="I200" s="8" t="s">
        <v>802</v>
      </c>
      <c r="J200" s="9" t="s">
        <v>23</v>
      </c>
      <c r="K200" s="8" t="s">
        <v>803</v>
      </c>
      <c r="L200" s="9" t="s">
        <v>25</v>
      </c>
    </row>
    <row r="201" spans="1:12" ht="47.25" customHeight="1">
      <c r="A201" s="14" t="s">
        <v>804</v>
      </c>
      <c r="B201" s="16" t="s">
        <v>23</v>
      </c>
      <c r="C201" s="14" t="s">
        <v>809</v>
      </c>
      <c r="D201" s="16" t="s">
        <v>23</v>
      </c>
      <c r="E201" s="15" t="s">
        <v>805</v>
      </c>
      <c r="F201" s="17" t="s">
        <v>23</v>
      </c>
      <c r="G201" s="15" t="s">
        <v>808</v>
      </c>
      <c r="H201" s="17" t="s">
        <v>23</v>
      </c>
      <c r="I201" s="8" t="s">
        <v>806</v>
      </c>
      <c r="J201" s="9" t="s">
        <v>23</v>
      </c>
      <c r="K201" s="8" t="s">
        <v>807</v>
      </c>
      <c r="L201" s="9" t="s">
        <v>23</v>
      </c>
    </row>
    <row r="202" spans="1:12" ht="47.25" customHeight="1">
      <c r="A202" s="14" t="s">
        <v>810</v>
      </c>
      <c r="B202" s="16" t="s">
        <v>25</v>
      </c>
      <c r="C202" s="14" t="s">
        <v>811</v>
      </c>
      <c r="D202" s="16" t="s">
        <v>25</v>
      </c>
      <c r="E202" s="15" t="s">
        <v>812</v>
      </c>
      <c r="F202" s="17" t="s">
        <v>23</v>
      </c>
      <c r="G202" s="15" t="s">
        <v>813</v>
      </c>
      <c r="H202" s="17" t="s">
        <v>25</v>
      </c>
      <c r="I202" s="8" t="s">
        <v>814</v>
      </c>
      <c r="J202" s="9" t="s">
        <v>23</v>
      </c>
      <c r="K202" s="8" t="s">
        <v>815</v>
      </c>
      <c r="L202" s="9" t="s">
        <v>25</v>
      </c>
    </row>
    <row r="203" spans="1:12" ht="47.25" customHeight="1">
      <c r="A203" s="14" t="s">
        <v>109</v>
      </c>
      <c r="B203" s="16" t="s">
        <v>23</v>
      </c>
      <c r="C203" s="14" t="s">
        <v>816</v>
      </c>
      <c r="D203" s="16" t="s">
        <v>25</v>
      </c>
      <c r="E203" s="15" t="s">
        <v>817</v>
      </c>
      <c r="F203" s="17" t="s">
        <v>23</v>
      </c>
      <c r="G203" s="15" t="s">
        <v>106</v>
      </c>
      <c r="H203" s="17" t="s">
        <v>25</v>
      </c>
      <c r="I203" s="8" t="s">
        <v>818</v>
      </c>
      <c r="J203" s="9" t="s">
        <v>23</v>
      </c>
      <c r="K203" s="8" t="s">
        <v>819</v>
      </c>
      <c r="L203" s="9" t="s">
        <v>25</v>
      </c>
    </row>
    <row r="204" spans="1:12" ht="47.25" customHeight="1">
      <c r="A204" s="14" t="s">
        <v>820</v>
      </c>
      <c r="B204" s="16" t="s">
        <v>23</v>
      </c>
      <c r="C204" s="14" t="s">
        <v>821</v>
      </c>
      <c r="D204" s="16" t="s">
        <v>25</v>
      </c>
      <c r="E204" s="15" t="s">
        <v>820</v>
      </c>
      <c r="F204" s="17" t="s">
        <v>23</v>
      </c>
      <c r="G204" s="15" t="s">
        <v>821</v>
      </c>
      <c r="H204" s="17" t="s">
        <v>25</v>
      </c>
      <c r="I204" s="8" t="s">
        <v>823</v>
      </c>
      <c r="J204" s="9" t="s">
        <v>23</v>
      </c>
      <c r="K204" s="8" t="s">
        <v>822</v>
      </c>
      <c r="L204" s="9" t="s">
        <v>25</v>
      </c>
    </row>
    <row r="205" spans="1:12" ht="47.25" customHeight="1">
      <c r="A205" s="14" t="s">
        <v>824</v>
      </c>
      <c r="B205" s="16" t="s">
        <v>23</v>
      </c>
      <c r="C205" s="14" t="s">
        <v>825</v>
      </c>
      <c r="D205" s="16" t="s">
        <v>25</v>
      </c>
      <c r="E205" s="15" t="s">
        <v>826</v>
      </c>
      <c r="F205" s="17" t="s">
        <v>23</v>
      </c>
      <c r="G205" s="15" t="s">
        <v>827</v>
      </c>
      <c r="H205" s="17" t="s">
        <v>25</v>
      </c>
      <c r="I205" s="8" t="s">
        <v>829</v>
      </c>
      <c r="J205" s="9" t="s">
        <v>105</v>
      </c>
      <c r="K205" s="8" t="s">
        <v>828</v>
      </c>
      <c r="L205" s="9" t="s">
        <v>25</v>
      </c>
    </row>
    <row r="206" spans="1:12" ht="47.25" customHeight="1">
      <c r="A206" s="14" t="s">
        <v>830</v>
      </c>
      <c r="B206" s="16" t="s">
        <v>23</v>
      </c>
      <c r="C206" s="14" t="s">
        <v>831</v>
      </c>
      <c r="D206" s="16" t="s">
        <v>25</v>
      </c>
      <c r="E206" s="15" t="s">
        <v>832</v>
      </c>
      <c r="F206" s="17" t="s">
        <v>23</v>
      </c>
      <c r="G206" s="15" t="s">
        <v>833</v>
      </c>
      <c r="H206" s="17" t="s">
        <v>25</v>
      </c>
      <c r="I206" s="8" t="s">
        <v>108</v>
      </c>
      <c r="J206" s="9" t="s">
        <v>23</v>
      </c>
      <c r="K206" s="8" t="s">
        <v>107</v>
      </c>
      <c r="L206" s="9" t="s">
        <v>25</v>
      </c>
    </row>
    <row r="207" spans="1:12" ht="47.25" customHeight="1">
      <c r="A207" s="14" t="s">
        <v>104</v>
      </c>
      <c r="B207" s="16" t="s">
        <v>23</v>
      </c>
      <c r="C207" s="14" t="s">
        <v>101</v>
      </c>
      <c r="D207" s="16" t="s">
        <v>25</v>
      </c>
      <c r="E207" s="15" t="s">
        <v>103</v>
      </c>
      <c r="F207" s="17" t="s">
        <v>23</v>
      </c>
      <c r="G207" s="15" t="s">
        <v>101</v>
      </c>
      <c r="H207" s="17" t="s">
        <v>25</v>
      </c>
      <c r="I207" s="8" t="s">
        <v>102</v>
      </c>
      <c r="J207" s="9" t="s">
        <v>23</v>
      </c>
      <c r="K207" s="8" t="s">
        <v>1031</v>
      </c>
      <c r="L207" s="9" t="s">
        <v>25</v>
      </c>
    </row>
    <row r="208" spans="1:12" ht="47.25" customHeight="1">
      <c r="A208" s="14" t="s">
        <v>834</v>
      </c>
      <c r="B208" s="16" t="s">
        <v>23</v>
      </c>
      <c r="C208" s="14" t="s">
        <v>835</v>
      </c>
      <c r="D208" s="16" t="s">
        <v>23</v>
      </c>
      <c r="E208" s="15" t="s">
        <v>836</v>
      </c>
      <c r="F208" s="17" t="s">
        <v>23</v>
      </c>
      <c r="G208" s="15" t="s">
        <v>837</v>
      </c>
      <c r="H208" s="17" t="s">
        <v>23</v>
      </c>
      <c r="I208" s="8" t="s">
        <v>841</v>
      </c>
      <c r="J208" s="9" t="s">
        <v>23</v>
      </c>
      <c r="K208" s="8" t="s">
        <v>838</v>
      </c>
      <c r="L208" s="9" t="s">
        <v>23</v>
      </c>
    </row>
    <row r="209" spans="1:12" ht="81" customHeight="1">
      <c r="A209" s="14" t="s">
        <v>839</v>
      </c>
      <c r="B209" s="16" t="s">
        <v>25</v>
      </c>
      <c r="C209" s="14" t="s">
        <v>99</v>
      </c>
      <c r="D209" s="16" t="s">
        <v>25</v>
      </c>
      <c r="E209" s="15" t="s">
        <v>840</v>
      </c>
      <c r="F209" s="17" t="s">
        <v>25</v>
      </c>
      <c r="G209" s="15" t="s">
        <v>100</v>
      </c>
      <c r="H209" s="17" t="s">
        <v>25</v>
      </c>
      <c r="I209" s="8" t="s">
        <v>843</v>
      </c>
      <c r="J209" s="9" t="s">
        <v>25</v>
      </c>
      <c r="K209" s="8" t="s">
        <v>844</v>
      </c>
      <c r="L209" s="9" t="s">
        <v>25</v>
      </c>
    </row>
    <row r="210" spans="1:12" ht="47.25" customHeight="1">
      <c r="A210" s="14"/>
      <c r="B210" s="16"/>
      <c r="C210" s="14"/>
      <c r="D210" s="16"/>
      <c r="E210" s="15"/>
      <c r="F210" s="17"/>
      <c r="G210" s="15"/>
      <c r="H210" s="17"/>
      <c r="I210" s="8" t="s">
        <v>842</v>
      </c>
      <c r="J210" s="9" t="s">
        <v>105</v>
      </c>
      <c r="K210" s="8" t="s">
        <v>101</v>
      </c>
      <c r="L210" s="9" t="s">
        <v>105</v>
      </c>
    </row>
    <row r="211" spans="1:12" s="20" customFormat="1" ht="30.75" customHeight="1">
      <c r="A211" s="180" t="s">
        <v>999</v>
      </c>
      <c r="B211" s="181"/>
      <c r="C211" s="182"/>
      <c r="D211" s="13" t="s">
        <v>648</v>
      </c>
      <c r="E211" s="180" t="s">
        <v>999</v>
      </c>
      <c r="F211" s="181"/>
      <c r="G211" s="182"/>
      <c r="H211" s="13" t="s">
        <v>648</v>
      </c>
      <c r="I211" s="180" t="s">
        <v>999</v>
      </c>
      <c r="J211" s="181"/>
      <c r="K211" s="182"/>
      <c r="L211" s="13" t="s">
        <v>648</v>
      </c>
    </row>
    <row r="212" spans="1:12" ht="47.25" customHeight="1">
      <c r="A212" s="14" t="s">
        <v>845</v>
      </c>
      <c r="B212" s="16" t="s">
        <v>23</v>
      </c>
      <c r="C212" s="14" t="s">
        <v>846</v>
      </c>
      <c r="D212" s="16" t="s">
        <v>25</v>
      </c>
      <c r="E212" s="15" t="s">
        <v>847</v>
      </c>
      <c r="F212" s="17" t="s">
        <v>23</v>
      </c>
      <c r="G212" s="15" t="s">
        <v>848</v>
      </c>
      <c r="H212" s="17" t="s">
        <v>23</v>
      </c>
      <c r="I212" s="8" t="s">
        <v>849</v>
      </c>
      <c r="J212" s="9" t="s">
        <v>23</v>
      </c>
      <c r="K212" s="8" t="s">
        <v>850</v>
      </c>
      <c r="L212" s="9" t="s">
        <v>23</v>
      </c>
    </row>
    <row r="213" spans="1:12" ht="47.25" customHeight="1">
      <c r="A213" s="14" t="s">
        <v>851</v>
      </c>
      <c r="B213" s="16" t="s">
        <v>23</v>
      </c>
      <c r="C213" s="14" t="s">
        <v>114</v>
      </c>
      <c r="D213" s="16" t="s">
        <v>25</v>
      </c>
      <c r="E213" s="15" t="s">
        <v>852</v>
      </c>
      <c r="F213" s="17" t="s">
        <v>23</v>
      </c>
      <c r="G213" s="15" t="s">
        <v>853</v>
      </c>
      <c r="H213" s="17" t="s">
        <v>23</v>
      </c>
      <c r="I213" s="8" t="s">
        <v>854</v>
      </c>
      <c r="J213" s="9" t="s">
        <v>23</v>
      </c>
      <c r="K213" s="8" t="s">
        <v>855</v>
      </c>
      <c r="L213" s="9" t="s">
        <v>23</v>
      </c>
    </row>
    <row r="214" spans="1:12" ht="47.25" customHeight="1">
      <c r="A214" s="14" t="s">
        <v>864</v>
      </c>
      <c r="B214" s="16" t="s">
        <v>25</v>
      </c>
      <c r="C214" s="14" t="s">
        <v>865</v>
      </c>
      <c r="D214" s="16" t="s">
        <v>25</v>
      </c>
      <c r="E214" s="15" t="s">
        <v>857</v>
      </c>
      <c r="F214" s="17" t="s">
        <v>23</v>
      </c>
      <c r="G214" s="15" t="s">
        <v>117</v>
      </c>
      <c r="H214" s="17" t="s">
        <v>25</v>
      </c>
      <c r="I214" s="8" t="s">
        <v>116</v>
      </c>
      <c r="J214" s="9" t="s">
        <v>23</v>
      </c>
      <c r="K214" s="8" t="s">
        <v>878</v>
      </c>
      <c r="L214" s="9" t="s">
        <v>25</v>
      </c>
    </row>
    <row r="215" spans="1:12" ht="47.25" customHeight="1">
      <c r="A215" s="14" t="s">
        <v>866</v>
      </c>
      <c r="B215" s="16" t="s">
        <v>25</v>
      </c>
      <c r="C215" s="14" t="s">
        <v>867</v>
      </c>
      <c r="D215" s="16" t="s">
        <v>25</v>
      </c>
      <c r="E215" s="15" t="s">
        <v>119</v>
      </c>
      <c r="F215" s="17" t="s">
        <v>25</v>
      </c>
      <c r="G215" s="15" t="s">
        <v>118</v>
      </c>
      <c r="H215" s="17" t="s">
        <v>25</v>
      </c>
      <c r="I215" s="8" t="s">
        <v>120</v>
      </c>
      <c r="J215" s="9" t="s">
        <v>25</v>
      </c>
      <c r="K215" s="8" t="s">
        <v>118</v>
      </c>
      <c r="L215" s="9" t="s">
        <v>25</v>
      </c>
    </row>
    <row r="216" spans="1:12" ht="47.25" customHeight="1">
      <c r="A216" s="14" t="s">
        <v>858</v>
      </c>
      <c r="B216" s="16" t="s">
        <v>25</v>
      </c>
      <c r="C216" s="14" t="s">
        <v>860</v>
      </c>
      <c r="D216" s="16" t="s">
        <v>25</v>
      </c>
      <c r="E216" s="15" t="s">
        <v>859</v>
      </c>
      <c r="F216" s="17" t="s">
        <v>23</v>
      </c>
      <c r="G216" s="15" t="s">
        <v>861</v>
      </c>
      <c r="H216" s="17" t="s">
        <v>25</v>
      </c>
      <c r="I216" s="8" t="s">
        <v>862</v>
      </c>
      <c r="J216" s="9" t="s">
        <v>23</v>
      </c>
      <c r="K216" s="8" t="s">
        <v>863</v>
      </c>
      <c r="L216" s="9" t="s">
        <v>25</v>
      </c>
    </row>
    <row r="217" spans="1:12" ht="47.25" customHeight="1">
      <c r="A217" s="14"/>
      <c r="B217" s="16"/>
      <c r="C217" s="14"/>
      <c r="D217" s="16"/>
      <c r="E217" s="15"/>
      <c r="F217" s="17"/>
      <c r="G217" s="15"/>
      <c r="H217" s="17"/>
      <c r="I217" s="8" t="s">
        <v>872</v>
      </c>
      <c r="J217" s="9" t="s">
        <v>105</v>
      </c>
      <c r="K217" s="8" t="s">
        <v>873</v>
      </c>
      <c r="L217" s="9" t="s">
        <v>105</v>
      </c>
    </row>
    <row r="218" spans="1:12" ht="47.25" customHeight="1">
      <c r="A218" s="14" t="s">
        <v>110</v>
      </c>
      <c r="B218" s="16" t="s">
        <v>25</v>
      </c>
      <c r="C218" s="14" t="s">
        <v>868</v>
      </c>
      <c r="D218" s="16" t="s">
        <v>25</v>
      </c>
      <c r="E218" s="15" t="s">
        <v>869</v>
      </c>
      <c r="F218" s="17" t="s">
        <v>25</v>
      </c>
      <c r="G218" s="15" t="s">
        <v>111</v>
      </c>
      <c r="H218" s="17" t="s">
        <v>25</v>
      </c>
      <c r="I218" s="8" t="s">
        <v>877</v>
      </c>
      <c r="J218" s="9" t="s">
        <v>23</v>
      </c>
      <c r="K218" s="8" t="s">
        <v>876</v>
      </c>
      <c r="L218" s="9" t="s">
        <v>25</v>
      </c>
    </row>
    <row r="219" spans="1:12" ht="47.25" customHeight="1">
      <c r="A219" s="14" t="s">
        <v>115</v>
      </c>
      <c r="B219" s="16" t="s">
        <v>23</v>
      </c>
      <c r="C219" s="14" t="s">
        <v>856</v>
      </c>
      <c r="D219" s="16" t="s">
        <v>25</v>
      </c>
      <c r="E219" s="15" t="s">
        <v>870</v>
      </c>
      <c r="F219" s="17" t="s">
        <v>23</v>
      </c>
      <c r="G219" s="15" t="s">
        <v>112</v>
      </c>
      <c r="H219" s="17" t="s">
        <v>25</v>
      </c>
      <c r="I219" s="8" t="s">
        <v>871</v>
      </c>
      <c r="J219" s="9" t="s">
        <v>23</v>
      </c>
      <c r="K219" s="8" t="s">
        <v>113</v>
      </c>
      <c r="L219" s="9" t="s">
        <v>25</v>
      </c>
    </row>
    <row r="220" spans="1:12" ht="47.25" customHeight="1">
      <c r="A220" s="14"/>
      <c r="B220" s="16"/>
      <c r="C220" s="14"/>
      <c r="D220" s="16"/>
      <c r="E220" s="15"/>
      <c r="F220" s="17"/>
      <c r="G220" s="15"/>
      <c r="H220" s="17"/>
      <c r="I220" s="8" t="s">
        <v>874</v>
      </c>
      <c r="J220" s="9" t="s">
        <v>105</v>
      </c>
      <c r="K220" s="8" t="s">
        <v>875</v>
      </c>
      <c r="L220" s="9" t="s">
        <v>105</v>
      </c>
    </row>
    <row r="221" spans="1:12" s="20" customFormat="1" ht="30.75" customHeight="1">
      <c r="A221" s="180" t="s">
        <v>1000</v>
      </c>
      <c r="B221" s="181"/>
      <c r="C221" s="182"/>
      <c r="D221" s="13" t="s">
        <v>648</v>
      </c>
      <c r="E221" s="180" t="s">
        <v>1000</v>
      </c>
      <c r="F221" s="181"/>
      <c r="G221" s="182"/>
      <c r="H221" s="13" t="s">
        <v>648</v>
      </c>
      <c r="I221" s="180" t="s">
        <v>1000</v>
      </c>
      <c r="J221" s="181"/>
      <c r="K221" s="182"/>
      <c r="L221" s="13" t="s">
        <v>648</v>
      </c>
    </row>
    <row r="222" spans="1:12" s="20" customFormat="1" ht="30.75" customHeight="1">
      <c r="A222" s="180" t="s">
        <v>1001</v>
      </c>
      <c r="B222" s="181"/>
      <c r="C222" s="182"/>
      <c r="D222" s="13" t="s">
        <v>648</v>
      </c>
      <c r="E222" s="180" t="s">
        <v>1001</v>
      </c>
      <c r="F222" s="181"/>
      <c r="G222" s="182"/>
      <c r="H222" s="13" t="s">
        <v>648</v>
      </c>
      <c r="I222" s="180" t="s">
        <v>1001</v>
      </c>
      <c r="J222" s="181"/>
      <c r="K222" s="182"/>
      <c r="L222" s="13" t="s">
        <v>648</v>
      </c>
    </row>
    <row r="223" spans="1:12" s="20" customFormat="1" ht="30.75" customHeight="1">
      <c r="A223" s="180" t="s">
        <v>1002</v>
      </c>
      <c r="B223" s="181"/>
      <c r="C223" s="182"/>
      <c r="D223" s="13" t="s">
        <v>648</v>
      </c>
      <c r="E223" s="180" t="s">
        <v>1002</v>
      </c>
      <c r="F223" s="181"/>
      <c r="G223" s="182"/>
      <c r="H223" s="13" t="s">
        <v>648</v>
      </c>
      <c r="I223" s="180" t="s">
        <v>1002</v>
      </c>
      <c r="J223" s="181"/>
      <c r="K223" s="182"/>
      <c r="L223" s="13" t="s">
        <v>648</v>
      </c>
    </row>
    <row r="224" spans="1:12" ht="47.25" customHeight="1">
      <c r="A224" s="14" t="s">
        <v>176</v>
      </c>
      <c r="B224" s="16" t="s">
        <v>23</v>
      </c>
      <c r="C224" s="14" t="s">
        <v>353</v>
      </c>
      <c r="D224" s="16" t="s">
        <v>25</v>
      </c>
      <c r="E224" s="15" t="s">
        <v>177</v>
      </c>
      <c r="F224" s="17" t="s">
        <v>23</v>
      </c>
      <c r="G224" s="15" t="s">
        <v>879</v>
      </c>
      <c r="H224" s="17" t="s">
        <v>25</v>
      </c>
      <c r="I224" s="8" t="s">
        <v>178</v>
      </c>
      <c r="J224" s="9" t="s">
        <v>23</v>
      </c>
      <c r="K224" s="8" t="s">
        <v>880</v>
      </c>
      <c r="L224" s="9" t="s">
        <v>105</v>
      </c>
    </row>
    <row r="225" spans="1:12" ht="47.25" customHeight="1">
      <c r="A225" s="14" t="s">
        <v>179</v>
      </c>
      <c r="B225" s="16" t="s">
        <v>23</v>
      </c>
      <c r="C225" s="14" t="s">
        <v>180</v>
      </c>
      <c r="D225" s="16" t="s">
        <v>25</v>
      </c>
      <c r="E225" s="15" t="s">
        <v>181</v>
      </c>
      <c r="F225" s="17" t="s">
        <v>23</v>
      </c>
      <c r="G225" s="15" t="s">
        <v>182</v>
      </c>
      <c r="H225" s="17" t="s">
        <v>25</v>
      </c>
      <c r="I225" s="8" t="s">
        <v>183</v>
      </c>
      <c r="J225" s="9" t="s">
        <v>23</v>
      </c>
      <c r="K225" s="8" t="s">
        <v>182</v>
      </c>
      <c r="L225" s="9" t="s">
        <v>25</v>
      </c>
    </row>
    <row r="226" spans="1:12" ht="47.25" customHeight="1">
      <c r="A226" s="14"/>
      <c r="B226" s="16"/>
      <c r="C226" s="14"/>
      <c r="D226" s="16"/>
      <c r="E226" s="15"/>
      <c r="F226" s="17"/>
      <c r="G226" s="15"/>
      <c r="H226" s="17"/>
      <c r="I226" s="8" t="s">
        <v>184</v>
      </c>
      <c r="J226" s="9" t="s">
        <v>23</v>
      </c>
      <c r="K226" s="8" t="s">
        <v>185</v>
      </c>
      <c r="L226" s="9" t="s">
        <v>25</v>
      </c>
    </row>
    <row r="227" spans="1:12" ht="47.25" customHeight="1">
      <c r="A227" s="14"/>
      <c r="B227" s="16"/>
      <c r="C227" s="14"/>
      <c r="D227" s="16"/>
      <c r="E227" s="15"/>
      <c r="F227" s="17"/>
      <c r="G227" s="15"/>
      <c r="H227" s="17"/>
      <c r="I227" s="8" t="s">
        <v>186</v>
      </c>
      <c r="J227" s="9" t="s">
        <v>23</v>
      </c>
      <c r="K227" s="8" t="s">
        <v>187</v>
      </c>
      <c r="L227" s="9" t="s">
        <v>25</v>
      </c>
    </row>
    <row r="228" spans="1:12" ht="47.25" customHeight="1">
      <c r="A228" s="14"/>
      <c r="B228" s="16"/>
      <c r="C228" s="14"/>
      <c r="D228" s="16"/>
      <c r="E228" s="15"/>
      <c r="F228" s="17"/>
      <c r="G228" s="15"/>
      <c r="H228" s="17"/>
      <c r="I228" s="8" t="s">
        <v>188</v>
      </c>
      <c r="J228" s="9" t="s">
        <v>23</v>
      </c>
      <c r="K228" s="8" t="s">
        <v>189</v>
      </c>
      <c r="L228" s="9" t="s">
        <v>25</v>
      </c>
    </row>
    <row r="229" spans="1:12" ht="47.25" customHeight="1">
      <c r="A229" s="14"/>
      <c r="B229" s="16"/>
      <c r="C229" s="14"/>
      <c r="D229" s="16"/>
      <c r="E229" s="15"/>
      <c r="F229" s="17"/>
      <c r="G229" s="15"/>
      <c r="H229" s="17"/>
      <c r="I229" s="8" t="s">
        <v>881</v>
      </c>
      <c r="J229" s="9" t="s">
        <v>105</v>
      </c>
      <c r="K229" s="8" t="s">
        <v>194</v>
      </c>
      <c r="L229" s="9" t="s">
        <v>25</v>
      </c>
    </row>
    <row r="230" spans="1:12" ht="47.25" customHeight="1">
      <c r="A230" s="14"/>
      <c r="B230" s="16"/>
      <c r="C230" s="14"/>
      <c r="D230" s="16"/>
      <c r="E230" s="15"/>
      <c r="F230" s="17"/>
      <c r="G230" s="15"/>
      <c r="H230" s="17"/>
      <c r="I230" s="8" t="s">
        <v>882</v>
      </c>
      <c r="J230" s="9" t="s">
        <v>105</v>
      </c>
      <c r="K230" s="8" t="s">
        <v>883</v>
      </c>
      <c r="L230" s="9" t="s">
        <v>105</v>
      </c>
    </row>
    <row r="231" spans="1:12" ht="47.25" customHeight="1">
      <c r="A231" s="14"/>
      <c r="B231" s="16"/>
      <c r="C231" s="14"/>
      <c r="D231" s="16"/>
      <c r="E231" s="15"/>
      <c r="F231" s="17"/>
      <c r="G231" s="15"/>
      <c r="H231" s="17"/>
      <c r="I231" s="8" t="s">
        <v>190</v>
      </c>
      <c r="J231" s="9" t="s">
        <v>105</v>
      </c>
      <c r="K231" s="8" t="s">
        <v>191</v>
      </c>
      <c r="L231" s="9" t="s">
        <v>105</v>
      </c>
    </row>
    <row r="232" spans="1:12" ht="47.25" customHeight="1">
      <c r="A232" s="14"/>
      <c r="B232" s="16"/>
      <c r="C232" s="14"/>
      <c r="D232" s="16"/>
      <c r="E232" s="15"/>
      <c r="F232" s="17"/>
      <c r="G232" s="15"/>
      <c r="H232" s="17"/>
      <c r="I232" s="8" t="s">
        <v>192</v>
      </c>
      <c r="J232" s="9" t="s">
        <v>105</v>
      </c>
      <c r="K232" s="8" t="s">
        <v>193</v>
      </c>
      <c r="L232" s="9" t="s">
        <v>24</v>
      </c>
    </row>
    <row r="233" spans="1:12" s="20" customFormat="1" ht="30.75" customHeight="1">
      <c r="A233" s="180" t="s">
        <v>1003</v>
      </c>
      <c r="B233" s="181"/>
      <c r="C233" s="182"/>
      <c r="D233" s="13" t="s">
        <v>648</v>
      </c>
      <c r="E233" s="180" t="s">
        <v>1003</v>
      </c>
      <c r="F233" s="181"/>
      <c r="G233" s="182"/>
      <c r="H233" s="13" t="s">
        <v>648</v>
      </c>
      <c r="I233" s="180" t="s">
        <v>1003</v>
      </c>
      <c r="J233" s="181"/>
      <c r="K233" s="182"/>
      <c r="L233" s="13" t="s">
        <v>648</v>
      </c>
    </row>
    <row r="234" spans="1:12" ht="47.25" customHeight="1">
      <c r="A234" s="14" t="s">
        <v>884</v>
      </c>
      <c r="B234" s="16" t="s">
        <v>23</v>
      </c>
      <c r="C234" s="14" t="s">
        <v>885</v>
      </c>
      <c r="D234" s="16" t="s">
        <v>24</v>
      </c>
      <c r="E234" s="15" t="s">
        <v>886</v>
      </c>
      <c r="F234" s="17" t="s">
        <v>23</v>
      </c>
      <c r="G234" s="15" t="s">
        <v>887</v>
      </c>
      <c r="H234" s="17" t="s">
        <v>24</v>
      </c>
      <c r="I234" s="8" t="s">
        <v>888</v>
      </c>
      <c r="J234" s="9" t="s">
        <v>23</v>
      </c>
      <c r="K234" s="8" t="s">
        <v>893</v>
      </c>
      <c r="L234" s="9" t="s">
        <v>24</v>
      </c>
    </row>
    <row r="235" spans="1:12" ht="79.5" customHeight="1">
      <c r="A235" s="14" t="s">
        <v>889</v>
      </c>
      <c r="B235" s="16" t="s">
        <v>23</v>
      </c>
      <c r="C235" s="14" t="s">
        <v>890</v>
      </c>
      <c r="D235" s="16" t="s">
        <v>24</v>
      </c>
      <c r="E235" s="15" t="s">
        <v>889</v>
      </c>
      <c r="F235" s="17" t="s">
        <v>23</v>
      </c>
      <c r="G235" s="15" t="s">
        <v>892</v>
      </c>
      <c r="H235" s="17" t="s">
        <v>24</v>
      </c>
      <c r="I235" s="8" t="s">
        <v>1015</v>
      </c>
      <c r="J235" s="9" t="s">
        <v>23</v>
      </c>
      <c r="K235" s="8" t="s">
        <v>891</v>
      </c>
      <c r="L235" s="9" t="s">
        <v>24</v>
      </c>
    </row>
    <row r="236" spans="1:12" s="20" customFormat="1" ht="30.75" customHeight="1">
      <c r="A236" s="180" t="s">
        <v>1004</v>
      </c>
      <c r="B236" s="181"/>
      <c r="C236" s="182"/>
      <c r="D236" s="13" t="s">
        <v>648</v>
      </c>
      <c r="E236" s="180" t="s">
        <v>1004</v>
      </c>
      <c r="F236" s="181"/>
      <c r="G236" s="182"/>
      <c r="H236" s="13" t="s">
        <v>648</v>
      </c>
      <c r="I236" s="180" t="s">
        <v>1004</v>
      </c>
      <c r="J236" s="181"/>
      <c r="K236" s="182"/>
      <c r="L236" s="13" t="s">
        <v>648</v>
      </c>
    </row>
    <row r="237" spans="1:12" ht="66" customHeight="1">
      <c r="A237" s="14" t="s">
        <v>894</v>
      </c>
      <c r="B237" s="16" t="s">
        <v>23</v>
      </c>
      <c r="C237" s="14" t="s">
        <v>895</v>
      </c>
      <c r="D237" s="16" t="s">
        <v>25</v>
      </c>
      <c r="E237" s="15" t="s">
        <v>896</v>
      </c>
      <c r="F237" s="17" t="s">
        <v>23</v>
      </c>
      <c r="G237" s="15" t="s">
        <v>897</v>
      </c>
      <c r="H237" s="17" t="s">
        <v>25</v>
      </c>
      <c r="I237" s="8" t="s">
        <v>195</v>
      </c>
      <c r="J237" s="9" t="s">
        <v>23</v>
      </c>
      <c r="K237" s="8" t="s">
        <v>898</v>
      </c>
      <c r="L237" s="9" t="s">
        <v>25</v>
      </c>
    </row>
    <row r="238" spans="1:12" ht="47.25" customHeight="1">
      <c r="A238" s="14" t="s">
        <v>196</v>
      </c>
      <c r="B238" s="16" t="s">
        <v>23</v>
      </c>
      <c r="C238" s="14" t="s">
        <v>197</v>
      </c>
      <c r="D238" s="16" t="s">
        <v>25</v>
      </c>
      <c r="E238" s="15" t="s">
        <v>198</v>
      </c>
      <c r="F238" s="17" t="s">
        <v>23</v>
      </c>
      <c r="G238" s="15" t="s">
        <v>899</v>
      </c>
      <c r="H238" s="17" t="s">
        <v>25</v>
      </c>
      <c r="I238" s="8" t="s">
        <v>900</v>
      </c>
      <c r="J238" s="9" t="s">
        <v>23</v>
      </c>
      <c r="K238" s="8" t="s">
        <v>199</v>
      </c>
      <c r="L238" s="9" t="s">
        <v>25</v>
      </c>
    </row>
    <row r="239" spans="1:12" ht="47.25" customHeight="1">
      <c r="A239" s="14"/>
      <c r="B239" s="16"/>
      <c r="C239" s="14"/>
      <c r="D239" s="16"/>
      <c r="E239" s="15"/>
      <c r="F239" s="17"/>
      <c r="G239" s="15"/>
      <c r="H239" s="17"/>
      <c r="I239" s="8" t="s">
        <v>901</v>
      </c>
      <c r="J239" s="9" t="s">
        <v>23</v>
      </c>
      <c r="K239" s="8" t="s">
        <v>200</v>
      </c>
      <c r="L239" s="9" t="s">
        <v>25</v>
      </c>
    </row>
    <row r="240" spans="1:12" ht="47.25" customHeight="1">
      <c r="A240" s="14"/>
      <c r="B240" s="16"/>
      <c r="C240" s="14"/>
      <c r="D240" s="16"/>
      <c r="E240" s="15"/>
      <c r="F240" s="17"/>
      <c r="G240" s="15"/>
      <c r="H240" s="17"/>
      <c r="I240" s="8" t="s">
        <v>1016</v>
      </c>
      <c r="J240" s="9" t="s">
        <v>105</v>
      </c>
      <c r="K240" s="8" t="s">
        <v>902</v>
      </c>
      <c r="L240" s="9" t="s">
        <v>23</v>
      </c>
    </row>
    <row r="241" spans="1:12" ht="47.25" customHeight="1">
      <c r="A241" s="14"/>
      <c r="B241" s="16"/>
      <c r="C241" s="14"/>
      <c r="D241" s="16"/>
      <c r="E241" s="15"/>
      <c r="F241" s="17"/>
      <c r="G241" s="15"/>
      <c r="H241" s="17"/>
      <c r="I241" s="8" t="s">
        <v>201</v>
      </c>
      <c r="J241" s="9" t="s">
        <v>105</v>
      </c>
      <c r="K241" s="8" t="s">
        <v>903</v>
      </c>
      <c r="L241" s="9" t="s">
        <v>105</v>
      </c>
    </row>
    <row r="242" spans="1:12" ht="47.25" customHeight="1">
      <c r="A242" s="14"/>
      <c r="B242" s="16"/>
      <c r="C242" s="14"/>
      <c r="D242" s="16"/>
      <c r="E242" s="15"/>
      <c r="F242" s="17"/>
      <c r="G242" s="15"/>
      <c r="H242" s="17"/>
      <c r="I242" s="8" t="s">
        <v>202</v>
      </c>
      <c r="J242" s="9" t="s">
        <v>105</v>
      </c>
      <c r="K242" s="8" t="s">
        <v>904</v>
      </c>
      <c r="L242" s="9" t="s">
        <v>105</v>
      </c>
    </row>
    <row r="243" spans="1:12" ht="47.25" customHeight="1">
      <c r="A243" s="14"/>
      <c r="B243" s="16"/>
      <c r="C243" s="14"/>
      <c r="D243" s="16"/>
      <c r="E243" s="15"/>
      <c r="F243" s="17"/>
      <c r="G243" s="15"/>
      <c r="H243" s="17"/>
      <c r="I243" s="8" t="s">
        <v>906</v>
      </c>
      <c r="J243" s="9" t="s">
        <v>105</v>
      </c>
      <c r="K243" s="8" t="s">
        <v>905</v>
      </c>
      <c r="L243" s="9" t="s">
        <v>105</v>
      </c>
    </row>
    <row r="244" spans="1:12" ht="80.25" customHeight="1">
      <c r="A244" s="14" t="s">
        <v>203</v>
      </c>
      <c r="B244" s="16" t="s">
        <v>23</v>
      </c>
      <c r="C244" s="14" t="s">
        <v>204</v>
      </c>
      <c r="D244" s="16" t="s">
        <v>25</v>
      </c>
      <c r="E244" s="15" t="s">
        <v>205</v>
      </c>
      <c r="F244" s="17" t="s">
        <v>23</v>
      </c>
      <c r="G244" s="15" t="s">
        <v>204</v>
      </c>
      <c r="H244" s="17" t="s">
        <v>25</v>
      </c>
      <c r="I244" s="8" t="s">
        <v>206</v>
      </c>
      <c r="J244" s="9" t="s">
        <v>23</v>
      </c>
      <c r="K244" s="8" t="s">
        <v>204</v>
      </c>
      <c r="L244" s="9" t="s">
        <v>25</v>
      </c>
    </row>
    <row r="245" spans="1:12" ht="47.25" customHeight="1">
      <c r="A245" s="14" t="s">
        <v>907</v>
      </c>
      <c r="B245" s="16" t="s">
        <v>26</v>
      </c>
      <c r="C245" s="14" t="s">
        <v>207</v>
      </c>
      <c r="D245" s="16" t="s">
        <v>25</v>
      </c>
      <c r="E245" s="15" t="s">
        <v>908</v>
      </c>
      <c r="F245" s="17" t="s">
        <v>23</v>
      </c>
      <c r="G245" s="15" t="s">
        <v>909</v>
      </c>
      <c r="H245" s="17" t="s">
        <v>25</v>
      </c>
      <c r="I245" s="8" t="s">
        <v>208</v>
      </c>
      <c r="J245" s="9" t="s">
        <v>23</v>
      </c>
      <c r="K245" s="8" t="s">
        <v>209</v>
      </c>
      <c r="L245" s="9" t="s">
        <v>25</v>
      </c>
    </row>
    <row r="246" spans="1:12" ht="47.25" customHeight="1">
      <c r="A246" s="14"/>
      <c r="B246" s="16"/>
      <c r="C246" s="14"/>
      <c r="D246" s="16"/>
      <c r="E246" s="15"/>
      <c r="F246" s="17"/>
      <c r="G246" s="15"/>
      <c r="H246" s="17"/>
      <c r="I246" s="8" t="s">
        <v>910</v>
      </c>
      <c r="J246" s="9" t="s">
        <v>26</v>
      </c>
      <c r="K246" s="8" t="s">
        <v>911</v>
      </c>
      <c r="L246" s="9" t="s">
        <v>105</v>
      </c>
    </row>
    <row r="247" spans="1:12" s="20" customFormat="1" ht="30.75" customHeight="1">
      <c r="A247" s="180" t="s">
        <v>1005</v>
      </c>
      <c r="B247" s="181"/>
      <c r="C247" s="182"/>
      <c r="D247" s="13" t="s">
        <v>648</v>
      </c>
      <c r="E247" s="180" t="s">
        <v>1005</v>
      </c>
      <c r="F247" s="181"/>
      <c r="G247" s="182"/>
      <c r="H247" s="13" t="s">
        <v>648</v>
      </c>
      <c r="I247" s="180" t="s">
        <v>1005</v>
      </c>
      <c r="J247" s="181"/>
      <c r="K247" s="182"/>
      <c r="L247" s="13" t="s">
        <v>648</v>
      </c>
    </row>
    <row r="248" spans="1:12" s="20" customFormat="1" ht="30.75" customHeight="1">
      <c r="A248" s="180" t="s">
        <v>1006</v>
      </c>
      <c r="B248" s="181"/>
      <c r="C248" s="182"/>
      <c r="D248" s="13" t="s">
        <v>648</v>
      </c>
      <c r="E248" s="180" t="s">
        <v>1006</v>
      </c>
      <c r="F248" s="181"/>
      <c r="G248" s="182"/>
      <c r="H248" s="13" t="s">
        <v>648</v>
      </c>
      <c r="I248" s="180" t="s">
        <v>1006</v>
      </c>
      <c r="J248" s="181"/>
      <c r="K248" s="182"/>
      <c r="L248" s="13" t="s">
        <v>648</v>
      </c>
    </row>
    <row r="249" spans="1:12" ht="112.5" customHeight="1">
      <c r="A249" s="14" t="s">
        <v>210</v>
      </c>
      <c r="B249" s="16" t="s">
        <v>23</v>
      </c>
      <c r="C249" s="14" t="s">
        <v>912</v>
      </c>
      <c r="D249" s="16" t="s">
        <v>25</v>
      </c>
      <c r="E249" s="15" t="s">
        <v>914</v>
      </c>
      <c r="F249" s="17" t="s">
        <v>23</v>
      </c>
      <c r="G249" s="15" t="s">
        <v>915</v>
      </c>
      <c r="H249" s="17" t="s">
        <v>25</v>
      </c>
      <c r="I249" s="8" t="s">
        <v>916</v>
      </c>
      <c r="J249" s="9" t="s">
        <v>23</v>
      </c>
      <c r="K249" s="8" t="s">
        <v>913</v>
      </c>
      <c r="L249" s="9" t="s">
        <v>25</v>
      </c>
    </row>
    <row r="250" spans="1:12" ht="47.25" customHeight="1">
      <c r="A250" s="14" t="s">
        <v>211</v>
      </c>
      <c r="B250" s="16" t="s">
        <v>23</v>
      </c>
      <c r="C250" s="14" t="s">
        <v>917</v>
      </c>
      <c r="D250" s="16" t="s">
        <v>25</v>
      </c>
      <c r="E250" s="15" t="s">
        <v>212</v>
      </c>
      <c r="F250" s="17" t="s">
        <v>23</v>
      </c>
      <c r="G250" s="15" t="s">
        <v>1163</v>
      </c>
      <c r="H250" s="17" t="s">
        <v>25</v>
      </c>
      <c r="I250" s="8" t="s">
        <v>918</v>
      </c>
      <c r="J250" s="9" t="s">
        <v>23</v>
      </c>
      <c r="K250" s="8" t="s">
        <v>1166</v>
      </c>
      <c r="L250" s="9" t="s">
        <v>25</v>
      </c>
    </row>
    <row r="251" spans="1:12" ht="47.25" customHeight="1">
      <c r="A251" s="14" t="s">
        <v>213</v>
      </c>
      <c r="B251" s="16" t="s">
        <v>23</v>
      </c>
      <c r="C251" s="14" t="s">
        <v>214</v>
      </c>
      <c r="D251" s="16" t="s">
        <v>23</v>
      </c>
      <c r="E251" s="15" t="s">
        <v>922</v>
      </c>
      <c r="F251" s="17" t="s">
        <v>23</v>
      </c>
      <c r="G251" s="15" t="s">
        <v>929</v>
      </c>
      <c r="H251" s="17" t="s">
        <v>24</v>
      </c>
      <c r="I251" s="8" t="s">
        <v>930</v>
      </c>
      <c r="J251" s="9" t="s">
        <v>23</v>
      </c>
      <c r="K251" s="8" t="s">
        <v>919</v>
      </c>
      <c r="L251" s="9" t="s">
        <v>105</v>
      </c>
    </row>
    <row r="252" spans="1:12" ht="47.25" customHeight="1">
      <c r="A252" s="29" t="s">
        <v>215</v>
      </c>
      <c r="B252" s="30" t="s">
        <v>23</v>
      </c>
      <c r="C252" s="29" t="s">
        <v>216</v>
      </c>
      <c r="D252" s="30" t="s">
        <v>25</v>
      </c>
      <c r="E252" s="31" t="s">
        <v>217</v>
      </c>
      <c r="F252" s="32" t="s">
        <v>23</v>
      </c>
      <c r="G252" s="31" t="s">
        <v>218</v>
      </c>
      <c r="H252" s="32" t="s">
        <v>25</v>
      </c>
      <c r="I252" s="6" t="s">
        <v>926</v>
      </c>
      <c r="J252" s="33" t="s">
        <v>23</v>
      </c>
      <c r="K252" s="6" t="s">
        <v>219</v>
      </c>
      <c r="L252" s="33" t="s">
        <v>25</v>
      </c>
    </row>
    <row r="253" spans="1:12" ht="47.25" customHeight="1">
      <c r="A253" s="14" t="s">
        <v>225</v>
      </c>
      <c r="B253" s="16" t="s">
        <v>25</v>
      </c>
      <c r="C253" s="14" t="s">
        <v>226</v>
      </c>
      <c r="D253" s="16" t="s">
        <v>25</v>
      </c>
      <c r="E253" s="15" t="s">
        <v>227</v>
      </c>
      <c r="F253" s="17" t="s">
        <v>25</v>
      </c>
      <c r="G253" s="15" t="s">
        <v>228</v>
      </c>
      <c r="H253" s="17" t="s">
        <v>25</v>
      </c>
      <c r="I253" s="8" t="s">
        <v>921</v>
      </c>
      <c r="J253" s="9" t="s">
        <v>105</v>
      </c>
      <c r="K253" s="8" t="s">
        <v>920</v>
      </c>
      <c r="L253" s="9" t="s">
        <v>25</v>
      </c>
    </row>
    <row r="254" spans="1:12" ht="47.25" customHeight="1">
      <c r="A254" s="29" t="s">
        <v>220</v>
      </c>
      <c r="B254" s="30" t="s">
        <v>25</v>
      </c>
      <c r="C254" s="29" t="s">
        <v>221</v>
      </c>
      <c r="D254" s="30" t="s">
        <v>25</v>
      </c>
      <c r="E254" s="31" t="s">
        <v>924</v>
      </c>
      <c r="F254" s="32" t="s">
        <v>25</v>
      </c>
      <c r="G254" s="31" t="s">
        <v>222</v>
      </c>
      <c r="H254" s="32" t="s">
        <v>25</v>
      </c>
      <c r="I254" s="6" t="s">
        <v>923</v>
      </c>
      <c r="J254" s="33" t="s">
        <v>25</v>
      </c>
      <c r="K254" s="6" t="s">
        <v>925</v>
      </c>
      <c r="L254" s="33" t="s">
        <v>25</v>
      </c>
    </row>
    <row r="255" spans="1:12" ht="47.25" customHeight="1">
      <c r="A255" s="14"/>
      <c r="B255" s="16"/>
      <c r="C255" s="14"/>
      <c r="D255" s="16"/>
      <c r="E255" s="15" t="s">
        <v>223</v>
      </c>
      <c r="F255" s="17" t="s">
        <v>25</v>
      </c>
      <c r="G255" s="15" t="s">
        <v>224</v>
      </c>
      <c r="H255" s="17" t="s">
        <v>25</v>
      </c>
      <c r="I255" s="8" t="s">
        <v>927</v>
      </c>
      <c r="J255" s="9" t="s">
        <v>25</v>
      </c>
      <c r="K255" s="8" t="s">
        <v>928</v>
      </c>
      <c r="L255" s="9" t="s">
        <v>25</v>
      </c>
    </row>
    <row r="256" spans="1:12" ht="47.25" customHeight="1">
      <c r="A256" s="14"/>
      <c r="B256" s="16"/>
      <c r="C256" s="14"/>
      <c r="D256" s="16"/>
      <c r="E256" s="15"/>
      <c r="F256" s="17"/>
      <c r="G256" s="15"/>
      <c r="H256" s="17"/>
      <c r="I256" s="8" t="s">
        <v>932</v>
      </c>
      <c r="J256" s="9" t="s">
        <v>23</v>
      </c>
      <c r="K256" s="8" t="s">
        <v>931</v>
      </c>
      <c r="L256" s="9" t="s">
        <v>105</v>
      </c>
    </row>
    <row r="257" spans="1:12" s="20" customFormat="1" ht="30.75" customHeight="1">
      <c r="A257" s="180" t="s">
        <v>1007</v>
      </c>
      <c r="B257" s="181"/>
      <c r="C257" s="182"/>
      <c r="D257" s="13" t="s">
        <v>648</v>
      </c>
      <c r="E257" s="180" t="s">
        <v>1007</v>
      </c>
      <c r="F257" s="181"/>
      <c r="G257" s="182"/>
      <c r="H257" s="13" t="s">
        <v>648</v>
      </c>
      <c r="I257" s="180" t="s">
        <v>1007</v>
      </c>
      <c r="J257" s="181"/>
      <c r="K257" s="182"/>
      <c r="L257" s="13" t="s">
        <v>648</v>
      </c>
    </row>
    <row r="258" spans="1:12" ht="47.25" customHeight="1">
      <c r="A258" s="14" t="s">
        <v>229</v>
      </c>
      <c r="B258" s="16" t="s">
        <v>23</v>
      </c>
      <c r="C258" s="14" t="s">
        <v>230</v>
      </c>
      <c r="D258" s="16" t="s">
        <v>25</v>
      </c>
      <c r="E258" s="15" t="s">
        <v>231</v>
      </c>
      <c r="F258" s="17" t="s">
        <v>23</v>
      </c>
      <c r="G258" s="15" t="s">
        <v>232</v>
      </c>
      <c r="H258" s="17" t="s">
        <v>25</v>
      </c>
      <c r="I258" s="8" t="s">
        <v>933</v>
      </c>
      <c r="J258" s="9" t="s">
        <v>23</v>
      </c>
      <c r="K258" s="8" t="s">
        <v>233</v>
      </c>
      <c r="L258" s="9" t="s">
        <v>25</v>
      </c>
    </row>
    <row r="259" spans="1:12" ht="47.25" customHeight="1">
      <c r="A259" s="14" t="s">
        <v>234</v>
      </c>
      <c r="B259" s="16" t="s">
        <v>23</v>
      </c>
      <c r="C259" s="14" t="s">
        <v>235</v>
      </c>
      <c r="D259" s="16" t="s">
        <v>25</v>
      </c>
      <c r="E259" s="15" t="s">
        <v>934</v>
      </c>
      <c r="F259" s="17" t="s">
        <v>23</v>
      </c>
      <c r="G259" s="15" t="s">
        <v>935</v>
      </c>
      <c r="H259" s="17" t="s">
        <v>25</v>
      </c>
      <c r="I259" s="8" t="s">
        <v>936</v>
      </c>
      <c r="J259" s="9" t="s">
        <v>23</v>
      </c>
      <c r="K259" s="8" t="s">
        <v>937</v>
      </c>
      <c r="L259" s="9" t="s">
        <v>25</v>
      </c>
    </row>
    <row r="260" spans="1:12" ht="67.5" customHeight="1">
      <c r="A260" s="14" t="s">
        <v>237</v>
      </c>
      <c r="B260" s="16" t="s">
        <v>25</v>
      </c>
      <c r="C260" s="14" t="s">
        <v>238</v>
      </c>
      <c r="D260" s="16" t="s">
        <v>25</v>
      </c>
      <c r="E260" s="15" t="s">
        <v>239</v>
      </c>
      <c r="F260" s="17" t="s">
        <v>23</v>
      </c>
      <c r="G260" s="15" t="s">
        <v>238</v>
      </c>
      <c r="H260" s="17" t="s">
        <v>25</v>
      </c>
      <c r="I260" s="8" t="s">
        <v>240</v>
      </c>
      <c r="J260" s="9" t="s">
        <v>23</v>
      </c>
      <c r="K260" s="8" t="s">
        <v>938</v>
      </c>
      <c r="L260" s="9" t="s">
        <v>25</v>
      </c>
    </row>
    <row r="261" spans="1:12" s="20" customFormat="1" ht="30.75" customHeight="1">
      <c r="A261" s="180" t="s">
        <v>612</v>
      </c>
      <c r="B261" s="181"/>
      <c r="C261" s="182"/>
      <c r="D261" s="13" t="s">
        <v>648</v>
      </c>
      <c r="E261" s="180" t="s">
        <v>612</v>
      </c>
      <c r="F261" s="181"/>
      <c r="G261" s="182"/>
      <c r="H261" s="13" t="s">
        <v>648</v>
      </c>
      <c r="I261" s="180" t="s">
        <v>612</v>
      </c>
      <c r="J261" s="181"/>
      <c r="K261" s="182"/>
      <c r="L261" s="13" t="s">
        <v>648</v>
      </c>
    </row>
    <row r="262" spans="1:12" s="20" customFormat="1" ht="30.75" customHeight="1">
      <c r="A262" s="180" t="s">
        <v>1008</v>
      </c>
      <c r="B262" s="181"/>
      <c r="C262" s="182"/>
      <c r="D262" s="13" t="s">
        <v>648</v>
      </c>
      <c r="E262" s="180" t="s">
        <v>1008</v>
      </c>
      <c r="F262" s="181"/>
      <c r="G262" s="182"/>
      <c r="H262" s="13" t="s">
        <v>648</v>
      </c>
      <c r="I262" s="180" t="s">
        <v>1008</v>
      </c>
      <c r="J262" s="181"/>
      <c r="K262" s="182"/>
      <c r="L262" s="13" t="s">
        <v>648</v>
      </c>
    </row>
    <row r="263" spans="1:12" ht="114.75" customHeight="1">
      <c r="A263" s="14" t="s">
        <v>940</v>
      </c>
      <c r="B263" s="16" t="s">
        <v>23</v>
      </c>
      <c r="C263" s="14" t="s">
        <v>942</v>
      </c>
      <c r="D263" s="16" t="s">
        <v>25</v>
      </c>
      <c r="E263" s="15" t="s">
        <v>941</v>
      </c>
      <c r="F263" s="17" t="s">
        <v>23</v>
      </c>
      <c r="G263" s="15" t="s">
        <v>939</v>
      </c>
      <c r="H263" s="17" t="s">
        <v>25</v>
      </c>
      <c r="I263" s="8" t="s">
        <v>943</v>
      </c>
      <c r="J263" s="9" t="s">
        <v>23</v>
      </c>
      <c r="K263" s="8" t="s">
        <v>944</v>
      </c>
      <c r="L263" s="9" t="s">
        <v>25</v>
      </c>
    </row>
    <row r="264" spans="1:12" ht="90" customHeight="1">
      <c r="A264" s="14" t="s">
        <v>121</v>
      </c>
      <c r="B264" s="16" t="s">
        <v>23</v>
      </c>
      <c r="C264" s="14" t="s">
        <v>945</v>
      </c>
      <c r="D264" s="16" t="s">
        <v>23</v>
      </c>
      <c r="E264" s="15" t="s">
        <v>946</v>
      </c>
      <c r="F264" s="17" t="s">
        <v>23</v>
      </c>
      <c r="G264" s="15" t="s">
        <v>945</v>
      </c>
      <c r="H264" s="17" t="s">
        <v>23</v>
      </c>
      <c r="I264" s="8" t="s">
        <v>947</v>
      </c>
      <c r="J264" s="9" t="s">
        <v>23</v>
      </c>
      <c r="K264" s="8" t="s">
        <v>945</v>
      </c>
      <c r="L264" s="9" t="s">
        <v>23</v>
      </c>
    </row>
    <row r="265" spans="1:12" ht="70.5" customHeight="1">
      <c r="A265" s="14" t="s">
        <v>122</v>
      </c>
      <c r="B265" s="16" t="s">
        <v>23</v>
      </c>
      <c r="C265" s="14" t="s">
        <v>948</v>
      </c>
      <c r="D265" s="16" t="s">
        <v>23</v>
      </c>
      <c r="E265" s="15" t="s">
        <v>949</v>
      </c>
      <c r="F265" s="17" t="s">
        <v>23</v>
      </c>
      <c r="G265" s="15" t="s">
        <v>948</v>
      </c>
      <c r="H265" s="17" t="s">
        <v>23</v>
      </c>
      <c r="I265" s="8" t="s">
        <v>950</v>
      </c>
      <c r="J265" s="9" t="s">
        <v>23</v>
      </c>
      <c r="K265" s="8" t="s">
        <v>948</v>
      </c>
      <c r="L265" s="9" t="s">
        <v>23</v>
      </c>
    </row>
    <row r="266" spans="1:12" s="20" customFormat="1" ht="30.75" customHeight="1">
      <c r="A266" s="180" t="s">
        <v>1009</v>
      </c>
      <c r="B266" s="181"/>
      <c r="C266" s="182"/>
      <c r="D266" s="13" t="s">
        <v>648</v>
      </c>
      <c r="E266" s="180" t="s">
        <v>1009</v>
      </c>
      <c r="F266" s="181"/>
      <c r="G266" s="182"/>
      <c r="H266" s="13" t="s">
        <v>648</v>
      </c>
      <c r="I266" s="180" t="s">
        <v>1009</v>
      </c>
      <c r="J266" s="181"/>
      <c r="K266" s="182"/>
      <c r="L266" s="13" t="s">
        <v>648</v>
      </c>
    </row>
    <row r="267" spans="1:12" ht="47.25" customHeight="1">
      <c r="A267" s="14" t="s">
        <v>125</v>
      </c>
      <c r="B267" s="16" t="s">
        <v>25</v>
      </c>
      <c r="C267" s="14" t="s">
        <v>123</v>
      </c>
      <c r="D267" s="16" t="s">
        <v>25</v>
      </c>
      <c r="E267" s="15" t="s">
        <v>951</v>
      </c>
      <c r="F267" s="17" t="s">
        <v>25</v>
      </c>
      <c r="G267" s="15" t="s">
        <v>124</v>
      </c>
      <c r="H267" s="17" t="s">
        <v>25</v>
      </c>
      <c r="I267" s="8" t="s">
        <v>952</v>
      </c>
      <c r="J267" s="9" t="s">
        <v>25</v>
      </c>
      <c r="K267" s="8" t="s">
        <v>126</v>
      </c>
      <c r="L267" s="9" t="s">
        <v>25</v>
      </c>
    </row>
    <row r="268" spans="1:12" ht="47.25" customHeight="1">
      <c r="A268" s="14"/>
      <c r="B268" s="16"/>
      <c r="C268" s="14"/>
      <c r="D268" s="16"/>
      <c r="E268" s="15"/>
      <c r="F268" s="17"/>
      <c r="G268" s="15"/>
      <c r="H268" s="17"/>
      <c r="I268" s="8" t="s">
        <v>953</v>
      </c>
      <c r="J268" s="9" t="s">
        <v>25</v>
      </c>
      <c r="K268" s="8" t="s">
        <v>127</v>
      </c>
      <c r="L268" s="9" t="s">
        <v>25</v>
      </c>
    </row>
    <row r="269" spans="1:12" ht="47.25" customHeight="1">
      <c r="A269" s="14" t="s">
        <v>132</v>
      </c>
      <c r="B269" s="16" t="s">
        <v>23</v>
      </c>
      <c r="C269" s="14" t="s">
        <v>130</v>
      </c>
      <c r="D269" s="16" t="s">
        <v>25</v>
      </c>
      <c r="E269" s="15" t="s">
        <v>131</v>
      </c>
      <c r="F269" s="17" t="s">
        <v>23</v>
      </c>
      <c r="G269" s="15" t="s">
        <v>128</v>
      </c>
      <c r="H269" s="17" t="s">
        <v>25</v>
      </c>
      <c r="I269" s="8" t="s">
        <v>129</v>
      </c>
      <c r="J269" s="9" t="s">
        <v>23</v>
      </c>
      <c r="K269" s="8" t="s">
        <v>128</v>
      </c>
      <c r="L269" s="9" t="s">
        <v>25</v>
      </c>
    </row>
    <row r="270" spans="1:12" ht="47.25" customHeight="1">
      <c r="A270" s="197" t="s">
        <v>138</v>
      </c>
      <c r="B270" s="188" t="s">
        <v>23</v>
      </c>
      <c r="C270" s="14" t="s">
        <v>135</v>
      </c>
      <c r="D270" s="16" t="s">
        <v>25</v>
      </c>
      <c r="E270" s="189" t="s">
        <v>133</v>
      </c>
      <c r="F270" s="190" t="s">
        <v>23</v>
      </c>
      <c r="G270" s="15" t="s">
        <v>136</v>
      </c>
      <c r="H270" s="17" t="s">
        <v>25</v>
      </c>
      <c r="I270" s="194" t="s">
        <v>134</v>
      </c>
      <c r="J270" s="191" t="s">
        <v>23</v>
      </c>
      <c r="K270" s="8" t="s">
        <v>137</v>
      </c>
      <c r="L270" s="9" t="s">
        <v>25</v>
      </c>
    </row>
    <row r="271" spans="1:12" ht="47.25" customHeight="1">
      <c r="A271" s="197"/>
      <c r="B271" s="188"/>
      <c r="C271" s="14" t="s">
        <v>139</v>
      </c>
      <c r="D271" s="16" t="s">
        <v>25</v>
      </c>
      <c r="E271" s="189"/>
      <c r="F271" s="190"/>
      <c r="G271" s="15" t="s">
        <v>140</v>
      </c>
      <c r="H271" s="17" t="s">
        <v>25</v>
      </c>
      <c r="I271" s="196"/>
      <c r="J271" s="191"/>
      <c r="K271" s="8" t="s">
        <v>140</v>
      </c>
      <c r="L271" s="9" t="s">
        <v>25</v>
      </c>
    </row>
    <row r="272" spans="1:12" ht="47.25" customHeight="1">
      <c r="A272" s="14" t="s">
        <v>144</v>
      </c>
      <c r="B272" s="16" t="s">
        <v>23</v>
      </c>
      <c r="C272" s="14" t="s">
        <v>143</v>
      </c>
      <c r="D272" s="16" t="s">
        <v>25</v>
      </c>
      <c r="E272" s="15" t="s">
        <v>145</v>
      </c>
      <c r="F272" s="17" t="s">
        <v>23</v>
      </c>
      <c r="G272" s="15" t="s">
        <v>142</v>
      </c>
      <c r="H272" s="17" t="s">
        <v>25</v>
      </c>
      <c r="I272" s="8" t="s">
        <v>146</v>
      </c>
      <c r="J272" s="9" t="s">
        <v>23</v>
      </c>
      <c r="K272" s="8" t="s">
        <v>141</v>
      </c>
      <c r="L272" s="9" t="s">
        <v>25</v>
      </c>
    </row>
    <row r="273" spans="1:12" ht="47.25" customHeight="1">
      <c r="A273" s="14" t="s">
        <v>149</v>
      </c>
      <c r="B273" s="16" t="s">
        <v>23</v>
      </c>
      <c r="C273" s="14" t="s">
        <v>954</v>
      </c>
      <c r="D273" s="16" t="s">
        <v>25</v>
      </c>
      <c r="E273" s="15" t="s">
        <v>153</v>
      </c>
      <c r="F273" s="17" t="s">
        <v>23</v>
      </c>
      <c r="G273" s="15" t="s">
        <v>955</v>
      </c>
      <c r="H273" s="17" t="s">
        <v>25</v>
      </c>
      <c r="I273" s="8" t="s">
        <v>155</v>
      </c>
      <c r="J273" s="9" t="s">
        <v>23</v>
      </c>
      <c r="K273" s="8" t="s">
        <v>956</v>
      </c>
      <c r="L273" s="9" t="s">
        <v>25</v>
      </c>
    </row>
    <row r="274" spans="1:12" ht="47.25" customHeight="1">
      <c r="A274" s="14" t="s">
        <v>151</v>
      </c>
      <c r="B274" s="16" t="s">
        <v>23</v>
      </c>
      <c r="C274" s="14" t="s">
        <v>957</v>
      </c>
      <c r="D274" s="16" t="s">
        <v>25</v>
      </c>
      <c r="E274" s="15" t="s">
        <v>154</v>
      </c>
      <c r="F274" s="17" t="s">
        <v>23</v>
      </c>
      <c r="G274" s="15" t="s">
        <v>958</v>
      </c>
      <c r="H274" s="17" t="s">
        <v>25</v>
      </c>
      <c r="I274" s="8" t="s">
        <v>156</v>
      </c>
      <c r="J274" s="9" t="s">
        <v>23</v>
      </c>
      <c r="K274" s="8" t="s">
        <v>959</v>
      </c>
      <c r="L274" s="9" t="s">
        <v>25</v>
      </c>
    </row>
    <row r="275" spans="1:12" ht="47.25" customHeight="1">
      <c r="A275" s="14" t="s">
        <v>150</v>
      </c>
      <c r="B275" s="16" t="s">
        <v>23</v>
      </c>
      <c r="C275" s="14" t="s">
        <v>960</v>
      </c>
      <c r="D275" s="16" t="s">
        <v>25</v>
      </c>
      <c r="E275" s="15" t="s">
        <v>961</v>
      </c>
      <c r="F275" s="17" t="s">
        <v>23</v>
      </c>
      <c r="G275" s="15" t="s">
        <v>147</v>
      </c>
      <c r="H275" s="17" t="s">
        <v>25</v>
      </c>
      <c r="I275" s="8" t="s">
        <v>962</v>
      </c>
      <c r="J275" s="9" t="s">
        <v>23</v>
      </c>
      <c r="K275" s="8" t="s">
        <v>148</v>
      </c>
      <c r="L275" s="9" t="s">
        <v>25</v>
      </c>
    </row>
    <row r="276" spans="1:12" ht="47.25" customHeight="1">
      <c r="A276" s="14" t="s">
        <v>152</v>
      </c>
      <c r="B276" s="16" t="s">
        <v>23</v>
      </c>
      <c r="C276" s="14" t="s">
        <v>963</v>
      </c>
      <c r="D276" s="16" t="s">
        <v>25</v>
      </c>
      <c r="E276" s="15" t="s">
        <v>161</v>
      </c>
      <c r="F276" s="17" t="s">
        <v>23</v>
      </c>
      <c r="G276" s="15" t="s">
        <v>964</v>
      </c>
      <c r="H276" s="17" t="s">
        <v>25</v>
      </c>
      <c r="I276" s="8" t="s">
        <v>160</v>
      </c>
      <c r="J276" s="9" t="s">
        <v>23</v>
      </c>
      <c r="K276" s="8" t="s">
        <v>965</v>
      </c>
      <c r="L276" s="9" t="s">
        <v>25</v>
      </c>
    </row>
    <row r="277" spans="1:12" ht="47.25" customHeight="1">
      <c r="A277" s="14" t="s">
        <v>978</v>
      </c>
      <c r="B277" s="16" t="s">
        <v>26</v>
      </c>
      <c r="C277" s="14" t="s">
        <v>979</v>
      </c>
      <c r="D277" s="16" t="s">
        <v>26</v>
      </c>
      <c r="E277" s="15" t="s">
        <v>980</v>
      </c>
      <c r="F277" s="17" t="s">
        <v>26</v>
      </c>
      <c r="G277" s="15" t="s">
        <v>981</v>
      </c>
      <c r="H277" s="17" t="s">
        <v>26</v>
      </c>
      <c r="I277" s="8" t="s">
        <v>980</v>
      </c>
      <c r="J277" s="9" t="s">
        <v>26</v>
      </c>
      <c r="K277" s="8" t="s">
        <v>981</v>
      </c>
      <c r="L277" s="9" t="s">
        <v>26</v>
      </c>
    </row>
    <row r="278" spans="1:12" ht="47.25" customHeight="1">
      <c r="A278" s="14" t="s">
        <v>966</v>
      </c>
      <c r="B278" s="16" t="s">
        <v>23</v>
      </c>
      <c r="C278" s="14" t="s">
        <v>157</v>
      </c>
      <c r="D278" s="16" t="s">
        <v>25</v>
      </c>
      <c r="E278" s="15" t="s">
        <v>967</v>
      </c>
      <c r="F278" s="17" t="s">
        <v>23</v>
      </c>
      <c r="G278" s="15" t="s">
        <v>158</v>
      </c>
      <c r="H278" s="17" t="s">
        <v>25</v>
      </c>
      <c r="I278" s="8" t="s">
        <v>968</v>
      </c>
      <c r="J278" s="9" t="s">
        <v>23</v>
      </c>
      <c r="K278" s="8" t="s">
        <v>159</v>
      </c>
      <c r="L278" s="9" t="s">
        <v>25</v>
      </c>
    </row>
    <row r="279" spans="1:12" s="20" customFormat="1" ht="30.75" customHeight="1">
      <c r="A279" s="180" t="s">
        <v>1010</v>
      </c>
      <c r="B279" s="181"/>
      <c r="C279" s="182"/>
      <c r="D279" s="13" t="s">
        <v>648</v>
      </c>
      <c r="E279" s="180" t="s">
        <v>1010</v>
      </c>
      <c r="F279" s="181"/>
      <c r="G279" s="182"/>
      <c r="H279" s="13" t="s">
        <v>648</v>
      </c>
      <c r="I279" s="180" t="s">
        <v>1010</v>
      </c>
      <c r="J279" s="181"/>
      <c r="K279" s="182"/>
      <c r="L279" s="13" t="s">
        <v>648</v>
      </c>
    </row>
    <row r="280" spans="1:12" ht="47.25" customHeight="1">
      <c r="A280" s="14" t="s">
        <v>162</v>
      </c>
      <c r="B280" s="16" t="s">
        <v>23</v>
      </c>
      <c r="C280" s="14" t="s">
        <v>164</v>
      </c>
      <c r="D280" s="16" t="s">
        <v>25</v>
      </c>
      <c r="E280" s="15" t="s">
        <v>969</v>
      </c>
      <c r="F280" s="17" t="s">
        <v>23</v>
      </c>
      <c r="G280" s="15" t="s">
        <v>165</v>
      </c>
      <c r="H280" s="17" t="s">
        <v>25</v>
      </c>
      <c r="I280" s="8" t="s">
        <v>163</v>
      </c>
      <c r="J280" s="9" t="s">
        <v>23</v>
      </c>
      <c r="K280" s="8" t="s">
        <v>167</v>
      </c>
      <c r="L280" s="9" t="s">
        <v>25</v>
      </c>
    </row>
    <row r="281" spans="1:12" ht="47.25" customHeight="1">
      <c r="A281" s="14"/>
      <c r="B281" s="16"/>
      <c r="C281" s="14"/>
      <c r="D281" s="16"/>
      <c r="E281" s="15" t="s">
        <v>170</v>
      </c>
      <c r="F281" s="17" t="s">
        <v>23</v>
      </c>
      <c r="G281" s="15" t="s">
        <v>166</v>
      </c>
      <c r="H281" s="17" t="s">
        <v>25</v>
      </c>
      <c r="I281" s="8" t="s">
        <v>171</v>
      </c>
      <c r="J281" s="9" t="s">
        <v>23</v>
      </c>
      <c r="K281" s="8" t="s">
        <v>168</v>
      </c>
      <c r="L281" s="9" t="s">
        <v>24</v>
      </c>
    </row>
    <row r="282" spans="1:12" ht="47.25" customHeight="1">
      <c r="A282" s="14"/>
      <c r="B282" s="16"/>
      <c r="C282" s="14"/>
      <c r="D282" s="16"/>
      <c r="E282" s="15"/>
      <c r="F282" s="17"/>
      <c r="G282" s="15"/>
      <c r="H282" s="17"/>
      <c r="I282" s="8" t="s">
        <v>970</v>
      </c>
      <c r="J282" s="9" t="s">
        <v>25</v>
      </c>
      <c r="K282" s="8" t="s">
        <v>169</v>
      </c>
      <c r="L282" s="9" t="s">
        <v>25</v>
      </c>
    </row>
    <row r="283" spans="1:12" ht="47.25" customHeight="1">
      <c r="A283" s="14" t="s">
        <v>971</v>
      </c>
      <c r="B283" s="16" t="s">
        <v>23</v>
      </c>
      <c r="C283" s="14" t="s">
        <v>172</v>
      </c>
      <c r="D283" s="16" t="s">
        <v>25</v>
      </c>
      <c r="E283" s="15" t="s">
        <v>972</v>
      </c>
      <c r="F283" s="17" t="s">
        <v>25</v>
      </c>
      <c r="G283" s="15" t="s">
        <v>973</v>
      </c>
      <c r="H283" s="17" t="s">
        <v>25</v>
      </c>
      <c r="I283" s="8" t="s">
        <v>974</v>
      </c>
      <c r="J283" s="9" t="s">
        <v>25</v>
      </c>
      <c r="K283" s="8" t="s">
        <v>975</v>
      </c>
      <c r="L283" s="9" t="s">
        <v>25</v>
      </c>
    </row>
    <row r="284" spans="1:12" ht="47.25" customHeight="1">
      <c r="A284" s="14"/>
      <c r="B284" s="16"/>
      <c r="C284" s="14"/>
      <c r="D284" s="16"/>
      <c r="E284" s="15" t="s">
        <v>976</v>
      </c>
      <c r="F284" s="17" t="s">
        <v>23</v>
      </c>
      <c r="G284" s="15" t="s">
        <v>173</v>
      </c>
      <c r="H284" s="17" t="s">
        <v>25</v>
      </c>
      <c r="I284" s="8" t="s">
        <v>976</v>
      </c>
      <c r="J284" s="9" t="s">
        <v>23</v>
      </c>
      <c r="K284" s="8" t="s">
        <v>173</v>
      </c>
      <c r="L284" s="9" t="s">
        <v>25</v>
      </c>
    </row>
    <row r="285" spans="1:12" ht="47.25" customHeight="1">
      <c r="A285" s="14" t="s">
        <v>977</v>
      </c>
      <c r="B285" s="16" t="s">
        <v>23</v>
      </c>
      <c r="C285" s="14" t="s">
        <v>175</v>
      </c>
      <c r="D285" s="16" t="s">
        <v>25</v>
      </c>
      <c r="E285" s="15" t="s">
        <v>174</v>
      </c>
      <c r="F285" s="17" t="s">
        <v>23</v>
      </c>
      <c r="G285" s="15" t="s">
        <v>175</v>
      </c>
      <c r="H285" s="17" t="s">
        <v>25</v>
      </c>
      <c r="I285" s="8" t="s">
        <v>174</v>
      </c>
      <c r="J285" s="9" t="s">
        <v>23</v>
      </c>
      <c r="K285" s="8" t="s">
        <v>175</v>
      </c>
      <c r="L285" s="9" t="s">
        <v>25</v>
      </c>
    </row>
  </sheetData>
  <autoFilter ref="A4:L285"/>
  <mergeCells count="193">
    <mergeCell ref="A279:C279"/>
    <mergeCell ref="E279:G279"/>
    <mergeCell ref="I279:K279"/>
    <mergeCell ref="A3:D3"/>
    <mergeCell ref="E3:H3"/>
    <mergeCell ref="I3:L3"/>
    <mergeCell ref="A261:C261"/>
    <mergeCell ref="A262:C262"/>
    <mergeCell ref="E261:G261"/>
    <mergeCell ref="E262:G262"/>
    <mergeCell ref="I261:K261"/>
    <mergeCell ref="I262:K262"/>
    <mergeCell ref="A266:C266"/>
    <mergeCell ref="E266:G266"/>
    <mergeCell ref="I266:K266"/>
    <mergeCell ref="A211:C211"/>
    <mergeCell ref="E211:G211"/>
    <mergeCell ref="I211:K211"/>
    <mergeCell ref="A221:C221"/>
    <mergeCell ref="A222:C222"/>
    <mergeCell ref="A223:C223"/>
    <mergeCell ref="E221:G221"/>
    <mergeCell ref="E222:G222"/>
    <mergeCell ref="E223:G223"/>
    <mergeCell ref="I221:K221"/>
    <mergeCell ref="I222:K222"/>
    <mergeCell ref="I223:K223"/>
    <mergeCell ref="I170:K170"/>
    <mergeCell ref="A177:C177"/>
    <mergeCell ref="A178:C178"/>
    <mergeCell ref="E177:G177"/>
    <mergeCell ref="E178:G178"/>
    <mergeCell ref="I177:K177"/>
    <mergeCell ref="I178:K178"/>
    <mergeCell ref="A190:C190"/>
    <mergeCell ref="A191:C191"/>
    <mergeCell ref="E190:G190"/>
    <mergeCell ref="E191:G191"/>
    <mergeCell ref="I190:K190"/>
    <mergeCell ref="I191:K191"/>
    <mergeCell ref="A199:C199"/>
    <mergeCell ref="E199:G199"/>
    <mergeCell ref="I199:K199"/>
    <mergeCell ref="E99:G99"/>
    <mergeCell ref="I99:K99"/>
    <mergeCell ref="A108:C108"/>
    <mergeCell ref="A109:C109"/>
    <mergeCell ref="E108:G108"/>
    <mergeCell ref="E109:G109"/>
    <mergeCell ref="I108:K108"/>
    <mergeCell ref="I109:K109"/>
    <mergeCell ref="J85:J88"/>
    <mergeCell ref="A93:A95"/>
    <mergeCell ref="B93:B95"/>
    <mergeCell ref="E93:E95"/>
    <mergeCell ref="F93:F95"/>
    <mergeCell ref="E85:E88"/>
    <mergeCell ref="F85:F88"/>
    <mergeCell ref="I85:I88"/>
    <mergeCell ref="I93:I96"/>
    <mergeCell ref="A85:A88"/>
    <mergeCell ref="B85:B88"/>
    <mergeCell ref="J270:J271"/>
    <mergeCell ref="I133:I136"/>
    <mergeCell ref="E270:E271"/>
    <mergeCell ref="F270:F271"/>
    <mergeCell ref="I270:I271"/>
    <mergeCell ref="A270:A271"/>
    <mergeCell ref="B270:B271"/>
    <mergeCell ref="A236:C236"/>
    <mergeCell ref="E236:G236"/>
    <mergeCell ref="I236:K236"/>
    <mergeCell ref="A247:C247"/>
    <mergeCell ref="A248:C248"/>
    <mergeCell ref="E247:G247"/>
    <mergeCell ref="E248:G248"/>
    <mergeCell ref="E140:G140"/>
    <mergeCell ref="I140:K140"/>
    <mergeCell ref="A142:C142"/>
    <mergeCell ref="E142:G142"/>
    <mergeCell ref="I142:K142"/>
    <mergeCell ref="A145:C145"/>
    <mergeCell ref="A146:C146"/>
    <mergeCell ref="E145:G145"/>
    <mergeCell ref="E146:G146"/>
    <mergeCell ref="I145:K145"/>
    <mergeCell ref="I247:K247"/>
    <mergeCell ref="I248:K248"/>
    <mergeCell ref="A257:C257"/>
    <mergeCell ref="E257:G257"/>
    <mergeCell ref="I257:K257"/>
    <mergeCell ref="A233:C233"/>
    <mergeCell ref="E233:G233"/>
    <mergeCell ref="I233:K233"/>
    <mergeCell ref="A1:D1"/>
    <mergeCell ref="E1:H1"/>
    <mergeCell ref="I1:L1"/>
    <mergeCell ref="E9:G9"/>
    <mergeCell ref="I9:K9"/>
    <mergeCell ref="E120:G120"/>
    <mergeCell ref="I120:K120"/>
    <mergeCell ref="A125:C125"/>
    <mergeCell ref="E125:G125"/>
    <mergeCell ref="I125:K125"/>
    <mergeCell ref="A130:C130"/>
    <mergeCell ref="E130:G130"/>
    <mergeCell ref="I130:K130"/>
    <mergeCell ref="A120:C120"/>
    <mergeCell ref="J93:J96"/>
    <mergeCell ref="A99:C99"/>
    <mergeCell ref="A164:C164"/>
    <mergeCell ref="E164:G164"/>
    <mergeCell ref="I164:K164"/>
    <mergeCell ref="A170:C170"/>
    <mergeCell ref="E170:G170"/>
    <mergeCell ref="A184:C184"/>
    <mergeCell ref="E184:G184"/>
    <mergeCell ref="I184:K184"/>
    <mergeCell ref="A186:C186"/>
    <mergeCell ref="E186:G186"/>
    <mergeCell ref="I186:K186"/>
    <mergeCell ref="A137:C137"/>
    <mergeCell ref="E137:G137"/>
    <mergeCell ref="I137:K137"/>
    <mergeCell ref="A140:C140"/>
    <mergeCell ref="E160:E161"/>
    <mergeCell ref="F160:F161"/>
    <mergeCell ref="I146:K146"/>
    <mergeCell ref="A154:C154"/>
    <mergeCell ref="E154:G154"/>
    <mergeCell ref="I154:K154"/>
    <mergeCell ref="I160:I162"/>
    <mergeCell ref="J160:J162"/>
    <mergeCell ref="A156:C156"/>
    <mergeCell ref="E156:G156"/>
    <mergeCell ref="I156:K156"/>
    <mergeCell ref="A159:C159"/>
    <mergeCell ref="E159:G159"/>
    <mergeCell ref="I159:K159"/>
    <mergeCell ref="A133:A134"/>
    <mergeCell ref="B133:B134"/>
    <mergeCell ref="A110:C110"/>
    <mergeCell ref="E110:G110"/>
    <mergeCell ref="I110:K110"/>
    <mergeCell ref="A113:C113"/>
    <mergeCell ref="E113:G113"/>
    <mergeCell ref="I113:K113"/>
    <mergeCell ref="A118:C118"/>
    <mergeCell ref="E118:G118"/>
    <mergeCell ref="I118:K118"/>
    <mergeCell ref="A132:C132"/>
    <mergeCell ref="E132:G132"/>
    <mergeCell ref="I132:K132"/>
    <mergeCell ref="E133:E136"/>
    <mergeCell ref="F133:F136"/>
    <mergeCell ref="J133:J136"/>
    <mergeCell ref="I84:K84"/>
    <mergeCell ref="A76:C76"/>
    <mergeCell ref="E76:G76"/>
    <mergeCell ref="I76:K76"/>
    <mergeCell ref="A53:C53"/>
    <mergeCell ref="E53:G53"/>
    <mergeCell ref="I53:K53"/>
    <mergeCell ref="A64:C64"/>
    <mergeCell ref="A65:C65"/>
    <mergeCell ref="E64:G64"/>
    <mergeCell ref="E65:G65"/>
    <mergeCell ref="I64:K64"/>
    <mergeCell ref="I65:K65"/>
    <mergeCell ref="A84:C84"/>
    <mergeCell ref="E84:G84"/>
    <mergeCell ref="A9:C9"/>
    <mergeCell ref="A10:C10"/>
    <mergeCell ref="A27:C27"/>
    <mergeCell ref="A35:C35"/>
    <mergeCell ref="A45:C45"/>
    <mergeCell ref="E10:G10"/>
    <mergeCell ref="I10:K10"/>
    <mergeCell ref="E27:G27"/>
    <mergeCell ref="I27:K27"/>
    <mergeCell ref="E35:G35"/>
    <mergeCell ref="I35:K35"/>
    <mergeCell ref="E45:G45"/>
    <mergeCell ref="I45:K45"/>
    <mergeCell ref="A5:C5"/>
    <mergeCell ref="A6:C6"/>
    <mergeCell ref="A7:C7"/>
    <mergeCell ref="E5:G5"/>
    <mergeCell ref="E6:G6"/>
    <mergeCell ref="E7:G7"/>
    <mergeCell ref="I5:K5"/>
    <mergeCell ref="I6:K6"/>
    <mergeCell ref="I7:K7"/>
  </mergeCells>
  <dataValidations count="1">
    <dataValidation type="list" allowBlank="1" showInputMessage="1" showErrorMessage="1" sqref="B46:B48 B11:B19 D28:D31 D280:D285 D212:D220 B171:B175 J165:J166 D171:D175 F89:F93 B89:B93 J89:J94 L8 F8 J8 D8 B8 H143:H144 B100:B107 H8 D100:D107 D4 J4 L4 J46:J52 H4 F4 D52 B52 L46:L52 B28:B31 D54:D63 H54:H63 L54:L63 B54:B63 J54:J63 B4 F66:F75 D66:D75 H66:H75 B66:B75 J66:J75 L66:L75 F85 J85 B85 B77:B83 H77:H83 J77:J83 D77:D83 F77:F83 L77:L83 L85:L98 H85:H98 D85:D98 B96:B98 F96:F98 J97:J98 E111 J133 F133 B133 F171:F175 J171:J176 F160 L165:L166 J160 D165:D166 J163 L171:L176 H171:H175 H187:H189 F187:F189 B187:B189 D187:D189 L187:L189 B143:B144 J143:J144 D143:D144 F54:F63 L143:L144 F143:F144 J200:J210 B200:B210 H200:H210 F200:F210 L200:L210 J187:J189 B212:B220 L212:L220 F212:F220 H212:H220 D200:D210 F258:F260 F237:F238 H237:H238 B237:B246 F241:F246 H240:H246 L237:L246 J237:J246 J212:J220 F249:F256 H249:H256 D249:D256 B249:B256 J249:J256 L249:L256 J258:J260 B258:B260 H258:H260 L258:L260 D258:D260 J267:J270 F267:F270 B267:B270 D237:D246 H100:H107 F100:F107 J100:J107 L100:L107 F111:F112 J111:J112 L111:L112 D111:D112 H111:H112 B111:B112 B114:B117 F114:F117 J114:J117 L114:L117 D114:D117 H114:H117 B119 F119 J119 L119 D119 H119 B121:B124 F121:F124 J121:J124 L121:L124 D121:D124 H121:H124 B126:B129 F126:F129 J126:J129 L126:L129 D126:D129 H126:H129 H131 B131 F131 J131 L131 D131 D133:D136 B135:B136 H133:H136 L133:L136 L138:L139 D138:D139 J138:J139 B138:B139 H138:H139 F138:F139 F141 L141 D141 J141 B141 H141 J147:J153 F147:F153 B147:B153 H147:H153 D147:D153 L147:L153 L155 J155 F155 B155 H155 D155 D157:D158 L157:L158 J157:J158 F157:F158 B157:B158 H157:H158 D160:D163 L160:L163 F163 B160:B163 H160:H163 H165:H169 L168:L169 J168:J169 F165:F169 D168:D169 B165:B169 L179:L183 D179:D183 B179:B183 F179:F183 H179:H183 J179:J183 L185 D185 B185 F185 H185 J185 L192:L198 F192:F198 H192:H198 B192:B198 J192:J198 D192:D198 L224:L232 B224:B232 D224:D232 H224:H232 F224:F232 J224:J232 J234:J235 L234:L235 B234:B235 D234:D235 H234:H235 F234:F235 L263:L265 H263:H265 D263:D265 F263:F265 J263:J265 B263:B265 J272:J278 L267:L278 F272:F278 B272:B278 H267:H278 D267:D278 J280:J285 L280:L285 F280:F285 B280:B285 H280:H285 D11:D26 B21:B26 J36:J43 F46:F52 H46:H52 D46:D48 B36:B44 D36:D44 F11:F26 H11:H26 L11:L26 J11:J26 H28:H34 F28:F34 J28:J34 L28:L34 F36:F44 H36:H44 L36:L44 D2 B2 H2 F2 L2 J2">
      <formula1>"KQMĐ, NDCT, TLHD, BC, ĐP"</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A1:V586"/>
  <sheetViews>
    <sheetView zoomScale="75" zoomScaleNormal="75" workbookViewId="0">
      <pane xSplit="5" ySplit="6" topLeftCell="F560" activePane="bottomRight" state="frozen"/>
      <selection pane="topRight" activeCell="G1" sqref="G1"/>
      <selection pane="bottomLeft" activeCell="A7" sqref="A7"/>
      <selection pane="bottomRight" activeCell="M12" sqref="M12"/>
    </sheetView>
  </sheetViews>
  <sheetFormatPr defaultRowHeight="15.75"/>
  <cols>
    <col min="1" max="1" width="4.42578125" style="37" customWidth="1"/>
    <col min="2" max="2" width="40.85546875" style="42" customWidth="1"/>
    <col min="3" max="3" width="6.7109375" style="38" customWidth="1"/>
    <col min="4" max="4" width="39" style="42" customWidth="1"/>
    <col min="5" max="5" width="6.85546875" style="38" customWidth="1"/>
    <col min="6" max="6" width="10" style="36" customWidth="1"/>
    <col min="7" max="7" width="19" style="36" customWidth="1"/>
    <col min="8" max="10" width="7.5703125" style="36" customWidth="1"/>
    <col min="11" max="11" width="18.85546875" style="36" customWidth="1"/>
    <col min="12" max="13" width="18.42578125" style="36" customWidth="1"/>
    <col min="14" max="193" width="9.140625" style="36"/>
    <col min="194" max="194" width="20.140625" style="36" customWidth="1"/>
    <col min="195" max="195" width="4.28515625" style="36" customWidth="1"/>
    <col min="196" max="196" width="39" style="36" customWidth="1"/>
    <col min="197" max="197" width="53.5703125" style="36" customWidth="1"/>
    <col min="198" max="201" width="7.7109375" style="36" customWidth="1"/>
    <col min="202" max="202" width="10" style="36" customWidth="1"/>
    <col min="203" max="204" width="9.28515625" style="36" customWidth="1"/>
    <col min="205" max="205" width="8" style="36" customWidth="1"/>
    <col min="206" max="449" width="9.140625" style="36"/>
    <col min="450" max="450" width="20.140625" style="36" customWidth="1"/>
    <col min="451" max="451" width="4.28515625" style="36" customWidth="1"/>
    <col min="452" max="452" width="39" style="36" customWidth="1"/>
    <col min="453" max="453" width="53.5703125" style="36" customWidth="1"/>
    <col min="454" max="457" width="7.7109375" style="36" customWidth="1"/>
    <col min="458" max="458" width="10" style="36" customWidth="1"/>
    <col min="459" max="460" width="9.28515625" style="36" customWidth="1"/>
    <col min="461" max="461" width="8" style="36" customWidth="1"/>
    <col min="462" max="705" width="9.140625" style="36"/>
    <col min="706" max="706" width="20.140625" style="36" customWidth="1"/>
    <col min="707" max="707" width="4.28515625" style="36" customWidth="1"/>
    <col min="708" max="708" width="39" style="36" customWidth="1"/>
    <col min="709" max="709" width="53.5703125" style="36" customWidth="1"/>
    <col min="710" max="713" width="7.7109375" style="36" customWidth="1"/>
    <col min="714" max="714" width="10" style="36" customWidth="1"/>
    <col min="715" max="716" width="9.28515625" style="36" customWidth="1"/>
    <col min="717" max="717" width="8" style="36" customWidth="1"/>
    <col min="718" max="961" width="9.140625" style="36"/>
    <col min="962" max="962" width="20.140625" style="36" customWidth="1"/>
    <col min="963" max="963" width="4.28515625" style="36" customWidth="1"/>
    <col min="964" max="964" width="39" style="36" customWidth="1"/>
    <col min="965" max="965" width="53.5703125" style="36" customWidth="1"/>
    <col min="966" max="969" width="7.7109375" style="36" customWidth="1"/>
    <col min="970" max="970" width="10" style="36" customWidth="1"/>
    <col min="971" max="972" width="9.28515625" style="36" customWidth="1"/>
    <col min="973" max="973" width="8" style="36" customWidth="1"/>
    <col min="974" max="1217" width="9.140625" style="36"/>
    <col min="1218" max="1218" width="20.140625" style="36" customWidth="1"/>
    <col min="1219" max="1219" width="4.28515625" style="36" customWidth="1"/>
    <col min="1220" max="1220" width="39" style="36" customWidth="1"/>
    <col min="1221" max="1221" width="53.5703125" style="36" customWidth="1"/>
    <col min="1222" max="1225" width="7.7109375" style="36" customWidth="1"/>
    <col min="1226" max="1226" width="10" style="36" customWidth="1"/>
    <col min="1227" max="1228" width="9.28515625" style="36" customWidth="1"/>
    <col min="1229" max="1229" width="8" style="36" customWidth="1"/>
    <col min="1230" max="1473" width="9.140625" style="36"/>
    <col min="1474" max="1474" width="20.140625" style="36" customWidth="1"/>
    <col min="1475" max="1475" width="4.28515625" style="36" customWidth="1"/>
    <col min="1476" max="1476" width="39" style="36" customWidth="1"/>
    <col min="1477" max="1477" width="53.5703125" style="36" customWidth="1"/>
    <col min="1478" max="1481" width="7.7109375" style="36" customWidth="1"/>
    <col min="1482" max="1482" width="10" style="36" customWidth="1"/>
    <col min="1483" max="1484" width="9.28515625" style="36" customWidth="1"/>
    <col min="1485" max="1485" width="8" style="36" customWidth="1"/>
    <col min="1486" max="1729" width="9.140625" style="36"/>
    <col min="1730" max="1730" width="20.140625" style="36" customWidth="1"/>
    <col min="1731" max="1731" width="4.28515625" style="36" customWidth="1"/>
    <col min="1732" max="1732" width="39" style="36" customWidth="1"/>
    <col min="1733" max="1733" width="53.5703125" style="36" customWidth="1"/>
    <col min="1734" max="1737" width="7.7109375" style="36" customWidth="1"/>
    <col min="1738" max="1738" width="10" style="36" customWidth="1"/>
    <col min="1739" max="1740" width="9.28515625" style="36" customWidth="1"/>
    <col min="1741" max="1741" width="8" style="36" customWidth="1"/>
    <col min="1742" max="1985" width="9.140625" style="36"/>
    <col min="1986" max="1986" width="20.140625" style="36" customWidth="1"/>
    <col min="1987" max="1987" width="4.28515625" style="36" customWidth="1"/>
    <col min="1988" max="1988" width="39" style="36" customWidth="1"/>
    <col min="1989" max="1989" width="53.5703125" style="36" customWidth="1"/>
    <col min="1990" max="1993" width="7.7109375" style="36" customWidth="1"/>
    <col min="1994" max="1994" width="10" style="36" customWidth="1"/>
    <col min="1995" max="1996" width="9.28515625" style="36" customWidth="1"/>
    <col min="1997" max="1997" width="8" style="36" customWidth="1"/>
    <col min="1998" max="2241" width="9.140625" style="36"/>
    <col min="2242" max="2242" width="20.140625" style="36" customWidth="1"/>
    <col min="2243" max="2243" width="4.28515625" style="36" customWidth="1"/>
    <col min="2244" max="2244" width="39" style="36" customWidth="1"/>
    <col min="2245" max="2245" width="53.5703125" style="36" customWidth="1"/>
    <col min="2246" max="2249" width="7.7109375" style="36" customWidth="1"/>
    <col min="2250" max="2250" width="10" style="36" customWidth="1"/>
    <col min="2251" max="2252" width="9.28515625" style="36" customWidth="1"/>
    <col min="2253" max="2253" width="8" style="36" customWidth="1"/>
    <col min="2254" max="2497" width="9.140625" style="36"/>
    <col min="2498" max="2498" width="20.140625" style="36" customWidth="1"/>
    <col min="2499" max="2499" width="4.28515625" style="36" customWidth="1"/>
    <col min="2500" max="2500" width="39" style="36" customWidth="1"/>
    <col min="2501" max="2501" width="53.5703125" style="36" customWidth="1"/>
    <col min="2502" max="2505" width="7.7109375" style="36" customWidth="1"/>
    <col min="2506" max="2506" width="10" style="36" customWidth="1"/>
    <col min="2507" max="2508" width="9.28515625" style="36" customWidth="1"/>
    <col min="2509" max="2509" width="8" style="36" customWidth="1"/>
    <col min="2510" max="2753" width="9.140625" style="36"/>
    <col min="2754" max="2754" width="20.140625" style="36" customWidth="1"/>
    <col min="2755" max="2755" width="4.28515625" style="36" customWidth="1"/>
    <col min="2756" max="2756" width="39" style="36" customWidth="1"/>
    <col min="2757" max="2757" width="53.5703125" style="36" customWidth="1"/>
    <col min="2758" max="2761" width="7.7109375" style="36" customWidth="1"/>
    <col min="2762" max="2762" width="10" style="36" customWidth="1"/>
    <col min="2763" max="2764" width="9.28515625" style="36" customWidth="1"/>
    <col min="2765" max="2765" width="8" style="36" customWidth="1"/>
    <col min="2766" max="3009" width="9.140625" style="36"/>
    <col min="3010" max="3010" width="20.140625" style="36" customWidth="1"/>
    <col min="3011" max="3011" width="4.28515625" style="36" customWidth="1"/>
    <col min="3012" max="3012" width="39" style="36" customWidth="1"/>
    <col min="3013" max="3013" width="53.5703125" style="36" customWidth="1"/>
    <col min="3014" max="3017" width="7.7109375" style="36" customWidth="1"/>
    <col min="3018" max="3018" width="10" style="36" customWidth="1"/>
    <col min="3019" max="3020" width="9.28515625" style="36" customWidth="1"/>
    <col min="3021" max="3021" width="8" style="36" customWidth="1"/>
    <col min="3022" max="3265" width="9.140625" style="36"/>
    <col min="3266" max="3266" width="20.140625" style="36" customWidth="1"/>
    <col min="3267" max="3267" width="4.28515625" style="36" customWidth="1"/>
    <col min="3268" max="3268" width="39" style="36" customWidth="1"/>
    <col min="3269" max="3269" width="53.5703125" style="36" customWidth="1"/>
    <col min="3270" max="3273" width="7.7109375" style="36" customWidth="1"/>
    <col min="3274" max="3274" width="10" style="36" customWidth="1"/>
    <col min="3275" max="3276" width="9.28515625" style="36" customWidth="1"/>
    <col min="3277" max="3277" width="8" style="36" customWidth="1"/>
    <col min="3278" max="3521" width="9.140625" style="36"/>
    <col min="3522" max="3522" width="20.140625" style="36" customWidth="1"/>
    <col min="3523" max="3523" width="4.28515625" style="36" customWidth="1"/>
    <col min="3524" max="3524" width="39" style="36" customWidth="1"/>
    <col min="3525" max="3525" width="53.5703125" style="36" customWidth="1"/>
    <col min="3526" max="3529" width="7.7109375" style="36" customWidth="1"/>
    <col min="3530" max="3530" width="10" style="36" customWidth="1"/>
    <col min="3531" max="3532" width="9.28515625" style="36" customWidth="1"/>
    <col min="3533" max="3533" width="8" style="36" customWidth="1"/>
    <col min="3534" max="3777" width="9.140625" style="36"/>
    <col min="3778" max="3778" width="20.140625" style="36" customWidth="1"/>
    <col min="3779" max="3779" width="4.28515625" style="36" customWidth="1"/>
    <col min="3780" max="3780" width="39" style="36" customWidth="1"/>
    <col min="3781" max="3781" width="53.5703125" style="36" customWidth="1"/>
    <col min="3782" max="3785" width="7.7109375" style="36" customWidth="1"/>
    <col min="3786" max="3786" width="10" style="36" customWidth="1"/>
    <col min="3787" max="3788" width="9.28515625" style="36" customWidth="1"/>
    <col min="3789" max="3789" width="8" style="36" customWidth="1"/>
    <col min="3790" max="4033" width="9.140625" style="36"/>
    <col min="4034" max="4034" width="20.140625" style="36" customWidth="1"/>
    <col min="4035" max="4035" width="4.28515625" style="36" customWidth="1"/>
    <col min="4036" max="4036" width="39" style="36" customWidth="1"/>
    <col min="4037" max="4037" width="53.5703125" style="36" customWidth="1"/>
    <col min="4038" max="4041" width="7.7109375" style="36" customWidth="1"/>
    <col min="4042" max="4042" width="10" style="36" customWidth="1"/>
    <col min="4043" max="4044" width="9.28515625" style="36" customWidth="1"/>
    <col min="4045" max="4045" width="8" style="36" customWidth="1"/>
    <col min="4046" max="4289" width="9.140625" style="36"/>
    <col min="4290" max="4290" width="20.140625" style="36" customWidth="1"/>
    <col min="4291" max="4291" width="4.28515625" style="36" customWidth="1"/>
    <col min="4292" max="4292" width="39" style="36" customWidth="1"/>
    <col min="4293" max="4293" width="53.5703125" style="36" customWidth="1"/>
    <col min="4294" max="4297" width="7.7109375" style="36" customWidth="1"/>
    <col min="4298" max="4298" width="10" style="36" customWidth="1"/>
    <col min="4299" max="4300" width="9.28515625" style="36" customWidth="1"/>
    <col min="4301" max="4301" width="8" style="36" customWidth="1"/>
    <col min="4302" max="4545" width="9.140625" style="36"/>
    <col min="4546" max="4546" width="20.140625" style="36" customWidth="1"/>
    <col min="4547" max="4547" width="4.28515625" style="36" customWidth="1"/>
    <col min="4548" max="4548" width="39" style="36" customWidth="1"/>
    <col min="4549" max="4549" width="53.5703125" style="36" customWidth="1"/>
    <col min="4550" max="4553" width="7.7109375" style="36" customWidth="1"/>
    <col min="4554" max="4554" width="10" style="36" customWidth="1"/>
    <col min="4555" max="4556" width="9.28515625" style="36" customWidth="1"/>
    <col min="4557" max="4557" width="8" style="36" customWidth="1"/>
    <col min="4558" max="4801" width="9.140625" style="36"/>
    <col min="4802" max="4802" width="20.140625" style="36" customWidth="1"/>
    <col min="4803" max="4803" width="4.28515625" style="36" customWidth="1"/>
    <col min="4804" max="4804" width="39" style="36" customWidth="1"/>
    <col min="4805" max="4805" width="53.5703125" style="36" customWidth="1"/>
    <col min="4806" max="4809" width="7.7109375" style="36" customWidth="1"/>
    <col min="4810" max="4810" width="10" style="36" customWidth="1"/>
    <col min="4811" max="4812" width="9.28515625" style="36" customWidth="1"/>
    <col min="4813" max="4813" width="8" style="36" customWidth="1"/>
    <col min="4814" max="5057" width="9.140625" style="36"/>
    <col min="5058" max="5058" width="20.140625" style="36" customWidth="1"/>
    <col min="5059" max="5059" width="4.28515625" style="36" customWidth="1"/>
    <col min="5060" max="5060" width="39" style="36" customWidth="1"/>
    <col min="5061" max="5061" width="53.5703125" style="36" customWidth="1"/>
    <col min="5062" max="5065" width="7.7109375" style="36" customWidth="1"/>
    <col min="5066" max="5066" width="10" style="36" customWidth="1"/>
    <col min="5067" max="5068" width="9.28515625" style="36" customWidth="1"/>
    <col min="5069" max="5069" width="8" style="36" customWidth="1"/>
    <col min="5070" max="5313" width="9.140625" style="36"/>
    <col min="5314" max="5314" width="20.140625" style="36" customWidth="1"/>
    <col min="5315" max="5315" width="4.28515625" style="36" customWidth="1"/>
    <col min="5316" max="5316" width="39" style="36" customWidth="1"/>
    <col min="5317" max="5317" width="53.5703125" style="36" customWidth="1"/>
    <col min="5318" max="5321" width="7.7109375" style="36" customWidth="1"/>
    <col min="5322" max="5322" width="10" style="36" customWidth="1"/>
    <col min="5323" max="5324" width="9.28515625" style="36" customWidth="1"/>
    <col min="5325" max="5325" width="8" style="36" customWidth="1"/>
    <col min="5326" max="5569" width="9.140625" style="36"/>
    <col min="5570" max="5570" width="20.140625" style="36" customWidth="1"/>
    <col min="5571" max="5571" width="4.28515625" style="36" customWidth="1"/>
    <col min="5572" max="5572" width="39" style="36" customWidth="1"/>
    <col min="5573" max="5573" width="53.5703125" style="36" customWidth="1"/>
    <col min="5574" max="5577" width="7.7109375" style="36" customWidth="1"/>
    <col min="5578" max="5578" width="10" style="36" customWidth="1"/>
    <col min="5579" max="5580" width="9.28515625" style="36" customWidth="1"/>
    <col min="5581" max="5581" width="8" style="36" customWidth="1"/>
    <col min="5582" max="5825" width="9.140625" style="36"/>
    <col min="5826" max="5826" width="20.140625" style="36" customWidth="1"/>
    <col min="5827" max="5827" width="4.28515625" style="36" customWidth="1"/>
    <col min="5828" max="5828" width="39" style="36" customWidth="1"/>
    <col min="5829" max="5829" width="53.5703125" style="36" customWidth="1"/>
    <col min="5830" max="5833" width="7.7109375" style="36" customWidth="1"/>
    <col min="5834" max="5834" width="10" style="36" customWidth="1"/>
    <col min="5835" max="5836" width="9.28515625" style="36" customWidth="1"/>
    <col min="5837" max="5837" width="8" style="36" customWidth="1"/>
    <col min="5838" max="6081" width="9.140625" style="36"/>
    <col min="6082" max="6082" width="20.140625" style="36" customWidth="1"/>
    <col min="6083" max="6083" width="4.28515625" style="36" customWidth="1"/>
    <col min="6084" max="6084" width="39" style="36" customWidth="1"/>
    <col min="6085" max="6085" width="53.5703125" style="36" customWidth="1"/>
    <col min="6086" max="6089" width="7.7109375" style="36" customWidth="1"/>
    <col min="6090" max="6090" width="10" style="36" customWidth="1"/>
    <col min="6091" max="6092" width="9.28515625" style="36" customWidth="1"/>
    <col min="6093" max="6093" width="8" style="36" customWidth="1"/>
    <col min="6094" max="6337" width="9.140625" style="36"/>
    <col min="6338" max="6338" width="20.140625" style="36" customWidth="1"/>
    <col min="6339" max="6339" width="4.28515625" style="36" customWidth="1"/>
    <col min="6340" max="6340" width="39" style="36" customWidth="1"/>
    <col min="6341" max="6341" width="53.5703125" style="36" customWidth="1"/>
    <col min="6342" max="6345" width="7.7109375" style="36" customWidth="1"/>
    <col min="6346" max="6346" width="10" style="36" customWidth="1"/>
    <col min="6347" max="6348" width="9.28515625" style="36" customWidth="1"/>
    <col min="6349" max="6349" width="8" style="36" customWidth="1"/>
    <col min="6350" max="6593" width="9.140625" style="36"/>
    <col min="6594" max="6594" width="20.140625" style="36" customWidth="1"/>
    <col min="6595" max="6595" width="4.28515625" style="36" customWidth="1"/>
    <col min="6596" max="6596" width="39" style="36" customWidth="1"/>
    <col min="6597" max="6597" width="53.5703125" style="36" customWidth="1"/>
    <col min="6598" max="6601" width="7.7109375" style="36" customWidth="1"/>
    <col min="6602" max="6602" width="10" style="36" customWidth="1"/>
    <col min="6603" max="6604" width="9.28515625" style="36" customWidth="1"/>
    <col min="6605" max="6605" width="8" style="36" customWidth="1"/>
    <col min="6606" max="6849" width="9.140625" style="36"/>
    <col min="6850" max="6850" width="20.140625" style="36" customWidth="1"/>
    <col min="6851" max="6851" width="4.28515625" style="36" customWidth="1"/>
    <col min="6852" max="6852" width="39" style="36" customWidth="1"/>
    <col min="6853" max="6853" width="53.5703125" style="36" customWidth="1"/>
    <col min="6854" max="6857" width="7.7109375" style="36" customWidth="1"/>
    <col min="6858" max="6858" width="10" style="36" customWidth="1"/>
    <col min="6859" max="6860" width="9.28515625" style="36" customWidth="1"/>
    <col min="6861" max="6861" width="8" style="36" customWidth="1"/>
    <col min="6862" max="7105" width="9.140625" style="36"/>
    <col min="7106" max="7106" width="20.140625" style="36" customWidth="1"/>
    <col min="7107" max="7107" width="4.28515625" style="36" customWidth="1"/>
    <col min="7108" max="7108" width="39" style="36" customWidth="1"/>
    <col min="7109" max="7109" width="53.5703125" style="36" customWidth="1"/>
    <col min="7110" max="7113" width="7.7109375" style="36" customWidth="1"/>
    <col min="7114" max="7114" width="10" style="36" customWidth="1"/>
    <col min="7115" max="7116" width="9.28515625" style="36" customWidth="1"/>
    <col min="7117" max="7117" width="8" style="36" customWidth="1"/>
    <col min="7118" max="7361" width="9.140625" style="36"/>
    <col min="7362" max="7362" width="20.140625" style="36" customWidth="1"/>
    <col min="7363" max="7363" width="4.28515625" style="36" customWidth="1"/>
    <col min="7364" max="7364" width="39" style="36" customWidth="1"/>
    <col min="7365" max="7365" width="53.5703125" style="36" customWidth="1"/>
    <col min="7366" max="7369" width="7.7109375" style="36" customWidth="1"/>
    <col min="7370" max="7370" width="10" style="36" customWidth="1"/>
    <col min="7371" max="7372" width="9.28515625" style="36" customWidth="1"/>
    <col min="7373" max="7373" width="8" style="36" customWidth="1"/>
    <col min="7374" max="7617" width="9.140625" style="36"/>
    <col min="7618" max="7618" width="20.140625" style="36" customWidth="1"/>
    <col min="7619" max="7619" width="4.28515625" style="36" customWidth="1"/>
    <col min="7620" max="7620" width="39" style="36" customWidth="1"/>
    <col min="7621" max="7621" width="53.5703125" style="36" customWidth="1"/>
    <col min="7622" max="7625" width="7.7109375" style="36" customWidth="1"/>
    <col min="7626" max="7626" width="10" style="36" customWidth="1"/>
    <col min="7627" max="7628" width="9.28515625" style="36" customWidth="1"/>
    <col min="7629" max="7629" width="8" style="36" customWidth="1"/>
    <col min="7630" max="7873" width="9.140625" style="36"/>
    <col min="7874" max="7874" width="20.140625" style="36" customWidth="1"/>
    <col min="7875" max="7875" width="4.28515625" style="36" customWidth="1"/>
    <col min="7876" max="7876" width="39" style="36" customWidth="1"/>
    <col min="7877" max="7877" width="53.5703125" style="36" customWidth="1"/>
    <col min="7878" max="7881" width="7.7109375" style="36" customWidth="1"/>
    <col min="7882" max="7882" width="10" style="36" customWidth="1"/>
    <col min="7883" max="7884" width="9.28515625" style="36" customWidth="1"/>
    <col min="7885" max="7885" width="8" style="36" customWidth="1"/>
    <col min="7886" max="8129" width="9.140625" style="36"/>
    <col min="8130" max="8130" width="20.140625" style="36" customWidth="1"/>
    <col min="8131" max="8131" width="4.28515625" style="36" customWidth="1"/>
    <col min="8132" max="8132" width="39" style="36" customWidth="1"/>
    <col min="8133" max="8133" width="53.5703125" style="36" customWidth="1"/>
    <col min="8134" max="8137" width="7.7109375" style="36" customWidth="1"/>
    <col min="8138" max="8138" width="10" style="36" customWidth="1"/>
    <col min="8139" max="8140" width="9.28515625" style="36" customWidth="1"/>
    <col min="8141" max="8141" width="8" style="36" customWidth="1"/>
    <col min="8142" max="8385" width="9.140625" style="36"/>
    <col min="8386" max="8386" width="20.140625" style="36" customWidth="1"/>
    <col min="8387" max="8387" width="4.28515625" style="36" customWidth="1"/>
    <col min="8388" max="8388" width="39" style="36" customWidth="1"/>
    <col min="8389" max="8389" width="53.5703125" style="36" customWidth="1"/>
    <col min="8390" max="8393" width="7.7109375" style="36" customWidth="1"/>
    <col min="8394" max="8394" width="10" style="36" customWidth="1"/>
    <col min="8395" max="8396" width="9.28515625" style="36" customWidth="1"/>
    <col min="8397" max="8397" width="8" style="36" customWidth="1"/>
    <col min="8398" max="8641" width="9.140625" style="36"/>
    <col min="8642" max="8642" width="20.140625" style="36" customWidth="1"/>
    <col min="8643" max="8643" width="4.28515625" style="36" customWidth="1"/>
    <col min="8644" max="8644" width="39" style="36" customWidth="1"/>
    <col min="8645" max="8645" width="53.5703125" style="36" customWidth="1"/>
    <col min="8646" max="8649" width="7.7109375" style="36" customWidth="1"/>
    <col min="8650" max="8650" width="10" style="36" customWidth="1"/>
    <col min="8651" max="8652" width="9.28515625" style="36" customWidth="1"/>
    <col min="8653" max="8653" width="8" style="36" customWidth="1"/>
    <col min="8654" max="8897" width="9.140625" style="36"/>
    <col min="8898" max="8898" width="20.140625" style="36" customWidth="1"/>
    <col min="8899" max="8899" width="4.28515625" style="36" customWidth="1"/>
    <col min="8900" max="8900" width="39" style="36" customWidth="1"/>
    <col min="8901" max="8901" width="53.5703125" style="36" customWidth="1"/>
    <col min="8902" max="8905" width="7.7109375" style="36" customWidth="1"/>
    <col min="8906" max="8906" width="10" style="36" customWidth="1"/>
    <col min="8907" max="8908" width="9.28515625" style="36" customWidth="1"/>
    <col min="8909" max="8909" width="8" style="36" customWidth="1"/>
    <col min="8910" max="9153" width="9.140625" style="36"/>
    <col min="9154" max="9154" width="20.140625" style="36" customWidth="1"/>
    <col min="9155" max="9155" width="4.28515625" style="36" customWidth="1"/>
    <col min="9156" max="9156" width="39" style="36" customWidth="1"/>
    <col min="9157" max="9157" width="53.5703125" style="36" customWidth="1"/>
    <col min="9158" max="9161" width="7.7109375" style="36" customWidth="1"/>
    <col min="9162" max="9162" width="10" style="36" customWidth="1"/>
    <col min="9163" max="9164" width="9.28515625" style="36" customWidth="1"/>
    <col min="9165" max="9165" width="8" style="36" customWidth="1"/>
    <col min="9166" max="9409" width="9.140625" style="36"/>
    <col min="9410" max="9410" width="20.140625" style="36" customWidth="1"/>
    <col min="9411" max="9411" width="4.28515625" style="36" customWidth="1"/>
    <col min="9412" max="9412" width="39" style="36" customWidth="1"/>
    <col min="9413" max="9413" width="53.5703125" style="36" customWidth="1"/>
    <col min="9414" max="9417" width="7.7109375" style="36" customWidth="1"/>
    <col min="9418" max="9418" width="10" style="36" customWidth="1"/>
    <col min="9419" max="9420" width="9.28515625" style="36" customWidth="1"/>
    <col min="9421" max="9421" width="8" style="36" customWidth="1"/>
    <col min="9422" max="9665" width="9.140625" style="36"/>
    <col min="9666" max="9666" width="20.140625" style="36" customWidth="1"/>
    <col min="9667" max="9667" width="4.28515625" style="36" customWidth="1"/>
    <col min="9668" max="9668" width="39" style="36" customWidth="1"/>
    <col min="9669" max="9669" width="53.5703125" style="36" customWidth="1"/>
    <col min="9670" max="9673" width="7.7109375" style="36" customWidth="1"/>
    <col min="9674" max="9674" width="10" style="36" customWidth="1"/>
    <col min="9675" max="9676" width="9.28515625" style="36" customWidth="1"/>
    <col min="9677" max="9677" width="8" style="36" customWidth="1"/>
    <col min="9678" max="9921" width="9.140625" style="36"/>
    <col min="9922" max="9922" width="20.140625" style="36" customWidth="1"/>
    <col min="9923" max="9923" width="4.28515625" style="36" customWidth="1"/>
    <col min="9924" max="9924" width="39" style="36" customWidth="1"/>
    <col min="9925" max="9925" width="53.5703125" style="36" customWidth="1"/>
    <col min="9926" max="9929" width="7.7109375" style="36" customWidth="1"/>
    <col min="9930" max="9930" width="10" style="36" customWidth="1"/>
    <col min="9931" max="9932" width="9.28515625" style="36" customWidth="1"/>
    <col min="9933" max="9933" width="8" style="36" customWidth="1"/>
    <col min="9934" max="10177" width="9.140625" style="36"/>
    <col min="10178" max="10178" width="20.140625" style="36" customWidth="1"/>
    <col min="10179" max="10179" width="4.28515625" style="36" customWidth="1"/>
    <col min="10180" max="10180" width="39" style="36" customWidth="1"/>
    <col min="10181" max="10181" width="53.5703125" style="36" customWidth="1"/>
    <col min="10182" max="10185" width="7.7109375" style="36" customWidth="1"/>
    <col min="10186" max="10186" width="10" style="36" customWidth="1"/>
    <col min="10187" max="10188" width="9.28515625" style="36" customWidth="1"/>
    <col min="10189" max="10189" width="8" style="36" customWidth="1"/>
    <col min="10190" max="10433" width="9.140625" style="36"/>
    <col min="10434" max="10434" width="20.140625" style="36" customWidth="1"/>
    <col min="10435" max="10435" width="4.28515625" style="36" customWidth="1"/>
    <col min="10436" max="10436" width="39" style="36" customWidth="1"/>
    <col min="10437" max="10437" width="53.5703125" style="36" customWidth="1"/>
    <col min="10438" max="10441" width="7.7109375" style="36" customWidth="1"/>
    <col min="10442" max="10442" width="10" style="36" customWidth="1"/>
    <col min="10443" max="10444" width="9.28515625" style="36" customWidth="1"/>
    <col min="10445" max="10445" width="8" style="36" customWidth="1"/>
    <col min="10446" max="10689" width="9.140625" style="36"/>
    <col min="10690" max="10690" width="20.140625" style="36" customWidth="1"/>
    <col min="10691" max="10691" width="4.28515625" style="36" customWidth="1"/>
    <col min="10692" max="10692" width="39" style="36" customWidth="1"/>
    <col min="10693" max="10693" width="53.5703125" style="36" customWidth="1"/>
    <col min="10694" max="10697" width="7.7109375" style="36" customWidth="1"/>
    <col min="10698" max="10698" width="10" style="36" customWidth="1"/>
    <col min="10699" max="10700" width="9.28515625" style="36" customWidth="1"/>
    <col min="10701" max="10701" width="8" style="36" customWidth="1"/>
    <col min="10702" max="10945" width="9.140625" style="36"/>
    <col min="10946" max="10946" width="20.140625" style="36" customWidth="1"/>
    <col min="10947" max="10947" width="4.28515625" style="36" customWidth="1"/>
    <col min="10948" max="10948" width="39" style="36" customWidth="1"/>
    <col min="10949" max="10949" width="53.5703125" style="36" customWidth="1"/>
    <col min="10950" max="10953" width="7.7109375" style="36" customWidth="1"/>
    <col min="10954" max="10954" width="10" style="36" customWidth="1"/>
    <col min="10955" max="10956" width="9.28515625" style="36" customWidth="1"/>
    <col min="10957" max="10957" width="8" style="36" customWidth="1"/>
    <col min="10958" max="11201" width="9.140625" style="36"/>
    <col min="11202" max="11202" width="20.140625" style="36" customWidth="1"/>
    <col min="11203" max="11203" width="4.28515625" style="36" customWidth="1"/>
    <col min="11204" max="11204" width="39" style="36" customWidth="1"/>
    <col min="11205" max="11205" width="53.5703125" style="36" customWidth="1"/>
    <col min="11206" max="11209" width="7.7109375" style="36" customWidth="1"/>
    <col min="11210" max="11210" width="10" style="36" customWidth="1"/>
    <col min="11211" max="11212" width="9.28515625" style="36" customWidth="1"/>
    <col min="11213" max="11213" width="8" style="36" customWidth="1"/>
    <col min="11214" max="11457" width="9.140625" style="36"/>
    <col min="11458" max="11458" width="20.140625" style="36" customWidth="1"/>
    <col min="11459" max="11459" width="4.28515625" style="36" customWidth="1"/>
    <col min="11460" max="11460" width="39" style="36" customWidth="1"/>
    <col min="11461" max="11461" width="53.5703125" style="36" customWidth="1"/>
    <col min="11462" max="11465" width="7.7109375" style="36" customWidth="1"/>
    <col min="11466" max="11466" width="10" style="36" customWidth="1"/>
    <col min="11467" max="11468" width="9.28515625" style="36" customWidth="1"/>
    <col min="11469" max="11469" width="8" style="36" customWidth="1"/>
    <col min="11470" max="11713" width="9.140625" style="36"/>
    <col min="11714" max="11714" width="20.140625" style="36" customWidth="1"/>
    <col min="11715" max="11715" width="4.28515625" style="36" customWidth="1"/>
    <col min="11716" max="11716" width="39" style="36" customWidth="1"/>
    <col min="11717" max="11717" width="53.5703125" style="36" customWidth="1"/>
    <col min="11718" max="11721" width="7.7109375" style="36" customWidth="1"/>
    <col min="11722" max="11722" width="10" style="36" customWidth="1"/>
    <col min="11723" max="11724" width="9.28515625" style="36" customWidth="1"/>
    <col min="11725" max="11725" width="8" style="36" customWidth="1"/>
    <col min="11726" max="11969" width="9.140625" style="36"/>
    <col min="11970" max="11970" width="20.140625" style="36" customWidth="1"/>
    <col min="11971" max="11971" width="4.28515625" style="36" customWidth="1"/>
    <col min="11972" max="11972" width="39" style="36" customWidth="1"/>
    <col min="11973" max="11973" width="53.5703125" style="36" customWidth="1"/>
    <col min="11974" max="11977" width="7.7109375" style="36" customWidth="1"/>
    <col min="11978" max="11978" width="10" style="36" customWidth="1"/>
    <col min="11979" max="11980" width="9.28515625" style="36" customWidth="1"/>
    <col min="11981" max="11981" width="8" style="36" customWidth="1"/>
    <col min="11982" max="12225" width="9.140625" style="36"/>
    <col min="12226" max="12226" width="20.140625" style="36" customWidth="1"/>
    <col min="12227" max="12227" width="4.28515625" style="36" customWidth="1"/>
    <col min="12228" max="12228" width="39" style="36" customWidth="1"/>
    <col min="12229" max="12229" width="53.5703125" style="36" customWidth="1"/>
    <col min="12230" max="12233" width="7.7109375" style="36" customWidth="1"/>
    <col min="12234" max="12234" width="10" style="36" customWidth="1"/>
    <col min="12235" max="12236" width="9.28515625" style="36" customWidth="1"/>
    <col min="12237" max="12237" width="8" style="36" customWidth="1"/>
    <col min="12238" max="12481" width="9.140625" style="36"/>
    <col min="12482" max="12482" width="20.140625" style="36" customWidth="1"/>
    <col min="12483" max="12483" width="4.28515625" style="36" customWidth="1"/>
    <col min="12484" max="12484" width="39" style="36" customWidth="1"/>
    <col min="12485" max="12485" width="53.5703125" style="36" customWidth="1"/>
    <col min="12486" max="12489" width="7.7109375" style="36" customWidth="1"/>
    <col min="12490" max="12490" width="10" style="36" customWidth="1"/>
    <col min="12491" max="12492" width="9.28515625" style="36" customWidth="1"/>
    <col min="12493" max="12493" width="8" style="36" customWidth="1"/>
    <col min="12494" max="12737" width="9.140625" style="36"/>
    <col min="12738" max="12738" width="20.140625" style="36" customWidth="1"/>
    <col min="12739" max="12739" width="4.28515625" style="36" customWidth="1"/>
    <col min="12740" max="12740" width="39" style="36" customWidth="1"/>
    <col min="12741" max="12741" width="53.5703125" style="36" customWidth="1"/>
    <col min="12742" max="12745" width="7.7109375" style="36" customWidth="1"/>
    <col min="12746" max="12746" width="10" style="36" customWidth="1"/>
    <col min="12747" max="12748" width="9.28515625" style="36" customWidth="1"/>
    <col min="12749" max="12749" width="8" style="36" customWidth="1"/>
    <col min="12750" max="12993" width="9.140625" style="36"/>
    <col min="12994" max="12994" width="20.140625" style="36" customWidth="1"/>
    <col min="12995" max="12995" width="4.28515625" style="36" customWidth="1"/>
    <col min="12996" max="12996" width="39" style="36" customWidth="1"/>
    <col min="12997" max="12997" width="53.5703125" style="36" customWidth="1"/>
    <col min="12998" max="13001" width="7.7109375" style="36" customWidth="1"/>
    <col min="13002" max="13002" width="10" style="36" customWidth="1"/>
    <col min="13003" max="13004" width="9.28515625" style="36" customWidth="1"/>
    <col min="13005" max="13005" width="8" style="36" customWidth="1"/>
    <col min="13006" max="13249" width="9.140625" style="36"/>
    <col min="13250" max="13250" width="20.140625" style="36" customWidth="1"/>
    <col min="13251" max="13251" width="4.28515625" style="36" customWidth="1"/>
    <col min="13252" max="13252" width="39" style="36" customWidth="1"/>
    <col min="13253" max="13253" width="53.5703125" style="36" customWidth="1"/>
    <col min="13254" max="13257" width="7.7109375" style="36" customWidth="1"/>
    <col min="13258" max="13258" width="10" style="36" customWidth="1"/>
    <col min="13259" max="13260" width="9.28515625" style="36" customWidth="1"/>
    <col min="13261" max="13261" width="8" style="36" customWidth="1"/>
    <col min="13262" max="13505" width="9.140625" style="36"/>
    <col min="13506" max="13506" width="20.140625" style="36" customWidth="1"/>
    <col min="13507" max="13507" width="4.28515625" style="36" customWidth="1"/>
    <col min="13508" max="13508" width="39" style="36" customWidth="1"/>
    <col min="13509" max="13509" width="53.5703125" style="36" customWidth="1"/>
    <col min="13510" max="13513" width="7.7109375" style="36" customWidth="1"/>
    <col min="13514" max="13514" width="10" style="36" customWidth="1"/>
    <col min="13515" max="13516" width="9.28515625" style="36" customWidth="1"/>
    <col min="13517" max="13517" width="8" style="36" customWidth="1"/>
    <col min="13518" max="13761" width="9.140625" style="36"/>
    <col min="13762" max="13762" width="20.140625" style="36" customWidth="1"/>
    <col min="13763" max="13763" width="4.28515625" style="36" customWidth="1"/>
    <col min="13764" max="13764" width="39" style="36" customWidth="1"/>
    <col min="13765" max="13765" width="53.5703125" style="36" customWidth="1"/>
    <col min="13766" max="13769" width="7.7109375" style="36" customWidth="1"/>
    <col min="13770" max="13770" width="10" style="36" customWidth="1"/>
    <col min="13771" max="13772" width="9.28515625" style="36" customWidth="1"/>
    <col min="13773" max="13773" width="8" style="36" customWidth="1"/>
    <col min="13774" max="14017" width="9.140625" style="36"/>
    <col min="14018" max="14018" width="20.140625" style="36" customWidth="1"/>
    <col min="14019" max="14019" width="4.28515625" style="36" customWidth="1"/>
    <col min="14020" max="14020" width="39" style="36" customWidth="1"/>
    <col min="14021" max="14021" width="53.5703125" style="36" customWidth="1"/>
    <col min="14022" max="14025" width="7.7109375" style="36" customWidth="1"/>
    <col min="14026" max="14026" width="10" style="36" customWidth="1"/>
    <col min="14027" max="14028" width="9.28515625" style="36" customWidth="1"/>
    <col min="14029" max="14029" width="8" style="36" customWidth="1"/>
    <col min="14030" max="14273" width="9.140625" style="36"/>
    <col min="14274" max="14274" width="20.140625" style="36" customWidth="1"/>
    <col min="14275" max="14275" width="4.28515625" style="36" customWidth="1"/>
    <col min="14276" max="14276" width="39" style="36" customWidth="1"/>
    <col min="14277" max="14277" width="53.5703125" style="36" customWidth="1"/>
    <col min="14278" max="14281" width="7.7109375" style="36" customWidth="1"/>
    <col min="14282" max="14282" width="10" style="36" customWidth="1"/>
    <col min="14283" max="14284" width="9.28515625" style="36" customWidth="1"/>
    <col min="14285" max="14285" width="8" style="36" customWidth="1"/>
    <col min="14286" max="14529" width="9.140625" style="36"/>
    <col min="14530" max="14530" width="20.140625" style="36" customWidth="1"/>
    <col min="14531" max="14531" width="4.28515625" style="36" customWidth="1"/>
    <col min="14532" max="14532" width="39" style="36" customWidth="1"/>
    <col min="14533" max="14533" width="53.5703125" style="36" customWidth="1"/>
    <col min="14534" max="14537" width="7.7109375" style="36" customWidth="1"/>
    <col min="14538" max="14538" width="10" style="36" customWidth="1"/>
    <col min="14539" max="14540" width="9.28515625" style="36" customWidth="1"/>
    <col min="14541" max="14541" width="8" style="36" customWidth="1"/>
    <col min="14542" max="14785" width="9.140625" style="36"/>
    <col min="14786" max="14786" width="20.140625" style="36" customWidth="1"/>
    <col min="14787" max="14787" width="4.28515625" style="36" customWidth="1"/>
    <col min="14788" max="14788" width="39" style="36" customWidth="1"/>
    <col min="14789" max="14789" width="53.5703125" style="36" customWidth="1"/>
    <col min="14790" max="14793" width="7.7109375" style="36" customWidth="1"/>
    <col min="14794" max="14794" width="10" style="36" customWidth="1"/>
    <col min="14795" max="14796" width="9.28515625" style="36" customWidth="1"/>
    <col min="14797" max="14797" width="8" style="36" customWidth="1"/>
    <col min="14798" max="15041" width="9.140625" style="36"/>
    <col min="15042" max="15042" width="20.140625" style="36" customWidth="1"/>
    <col min="15043" max="15043" width="4.28515625" style="36" customWidth="1"/>
    <col min="15044" max="15044" width="39" style="36" customWidth="1"/>
    <col min="15045" max="15045" width="53.5703125" style="36" customWidth="1"/>
    <col min="15046" max="15049" width="7.7109375" style="36" customWidth="1"/>
    <col min="15050" max="15050" width="10" style="36" customWidth="1"/>
    <col min="15051" max="15052" width="9.28515625" style="36" customWidth="1"/>
    <col min="15053" max="15053" width="8" style="36" customWidth="1"/>
    <col min="15054" max="15297" width="9.140625" style="36"/>
    <col min="15298" max="15298" width="20.140625" style="36" customWidth="1"/>
    <col min="15299" max="15299" width="4.28515625" style="36" customWidth="1"/>
    <col min="15300" max="15300" width="39" style="36" customWidth="1"/>
    <col min="15301" max="15301" width="53.5703125" style="36" customWidth="1"/>
    <col min="15302" max="15305" width="7.7109375" style="36" customWidth="1"/>
    <col min="15306" max="15306" width="10" style="36" customWidth="1"/>
    <col min="15307" max="15308" width="9.28515625" style="36" customWidth="1"/>
    <col min="15309" max="15309" width="8" style="36" customWidth="1"/>
    <col min="15310" max="15553" width="9.140625" style="36"/>
    <col min="15554" max="15554" width="20.140625" style="36" customWidth="1"/>
    <col min="15555" max="15555" width="4.28515625" style="36" customWidth="1"/>
    <col min="15556" max="15556" width="39" style="36" customWidth="1"/>
    <col min="15557" max="15557" width="53.5703125" style="36" customWidth="1"/>
    <col min="15558" max="15561" width="7.7109375" style="36" customWidth="1"/>
    <col min="15562" max="15562" width="10" style="36" customWidth="1"/>
    <col min="15563" max="15564" width="9.28515625" style="36" customWidth="1"/>
    <col min="15565" max="15565" width="8" style="36" customWidth="1"/>
    <col min="15566" max="15809" width="9.140625" style="36"/>
    <col min="15810" max="15810" width="20.140625" style="36" customWidth="1"/>
    <col min="15811" max="15811" width="4.28515625" style="36" customWidth="1"/>
    <col min="15812" max="15812" width="39" style="36" customWidth="1"/>
    <col min="15813" max="15813" width="53.5703125" style="36" customWidth="1"/>
    <col min="15814" max="15817" width="7.7109375" style="36" customWidth="1"/>
    <col min="15818" max="15818" width="10" style="36" customWidth="1"/>
    <col min="15819" max="15820" width="9.28515625" style="36" customWidth="1"/>
    <col min="15821" max="15821" width="8" style="36" customWidth="1"/>
    <col min="15822" max="16065" width="9.140625" style="36"/>
    <col min="16066" max="16066" width="20.140625" style="36" customWidth="1"/>
    <col min="16067" max="16067" width="4.28515625" style="36" customWidth="1"/>
    <col min="16068" max="16068" width="39" style="36" customWidth="1"/>
    <col min="16069" max="16069" width="53.5703125" style="36" customWidth="1"/>
    <col min="16070" max="16073" width="7.7109375" style="36" customWidth="1"/>
    <col min="16074" max="16074" width="10" style="36" customWidth="1"/>
    <col min="16075" max="16076" width="9.28515625" style="36" customWidth="1"/>
    <col min="16077" max="16077" width="8" style="36" customWidth="1"/>
    <col min="16078" max="16384" width="9.140625" style="36"/>
  </cols>
  <sheetData>
    <row r="1" spans="1:11" ht="42.75" customHeight="1">
      <c r="A1" s="35"/>
      <c r="B1" s="193" t="s">
        <v>1283</v>
      </c>
      <c r="C1" s="193"/>
      <c r="D1" s="193"/>
      <c r="E1" s="193"/>
      <c r="F1" s="193"/>
      <c r="G1" s="193"/>
      <c r="H1" s="193"/>
      <c r="I1" s="193"/>
      <c r="J1" s="193"/>
      <c r="K1" s="73"/>
    </row>
    <row r="2" spans="1:11" ht="6.75" customHeight="1">
      <c r="C2" s="37"/>
      <c r="E2" s="37"/>
      <c r="F2" s="37"/>
      <c r="G2" s="37"/>
    </row>
    <row r="3" spans="1:11" s="37" customFormat="1" ht="17.25" customHeight="1">
      <c r="A3" s="217" t="s">
        <v>1060</v>
      </c>
      <c r="B3" s="219" t="s">
        <v>1056</v>
      </c>
      <c r="C3" s="220"/>
      <c r="D3" s="219" t="s">
        <v>1057</v>
      </c>
      <c r="E3" s="220"/>
      <c r="F3" s="225" t="s">
        <v>1111</v>
      </c>
      <c r="G3" s="225" t="s">
        <v>1149</v>
      </c>
      <c r="H3" s="219" t="s">
        <v>1155</v>
      </c>
      <c r="I3" s="227"/>
      <c r="J3" s="220"/>
      <c r="K3" s="207" t="s">
        <v>1173</v>
      </c>
    </row>
    <row r="4" spans="1:11" s="37" customFormat="1" ht="17.25" customHeight="1">
      <c r="A4" s="218"/>
      <c r="B4" s="221"/>
      <c r="C4" s="222"/>
      <c r="D4" s="221"/>
      <c r="E4" s="222"/>
      <c r="F4" s="226"/>
      <c r="G4" s="226"/>
      <c r="H4" s="221"/>
      <c r="I4" s="228"/>
      <c r="J4" s="222"/>
      <c r="K4" s="207"/>
    </row>
    <row r="5" spans="1:11" s="37" customFormat="1" ht="17.25" customHeight="1">
      <c r="A5" s="218"/>
      <c r="B5" s="223"/>
      <c r="C5" s="224"/>
      <c r="D5" s="223"/>
      <c r="E5" s="224"/>
      <c r="F5" s="226"/>
      <c r="G5" s="226"/>
      <c r="H5" s="223"/>
      <c r="I5" s="229"/>
      <c r="J5" s="224"/>
      <c r="K5" s="207"/>
    </row>
    <row r="6" spans="1:11" s="37" customFormat="1" ht="18" customHeight="1">
      <c r="A6" s="54"/>
      <c r="B6" s="52" t="s">
        <v>1030</v>
      </c>
      <c r="C6" s="52" t="s">
        <v>1064</v>
      </c>
      <c r="D6" s="52" t="s">
        <v>0</v>
      </c>
      <c r="E6" s="62" t="s">
        <v>1064</v>
      </c>
      <c r="F6" s="55"/>
      <c r="G6" s="55"/>
      <c r="H6" s="47" t="s">
        <v>1061</v>
      </c>
      <c r="I6" s="47" t="s">
        <v>1062</v>
      </c>
      <c r="J6" s="47" t="s">
        <v>1063</v>
      </c>
      <c r="K6" s="69"/>
    </row>
    <row r="7" spans="1:11" ht="17.25" customHeight="1">
      <c r="A7" s="44">
        <v>1</v>
      </c>
      <c r="B7" s="209" t="s">
        <v>358</v>
      </c>
      <c r="C7" s="210"/>
      <c r="D7" s="211"/>
      <c r="E7" s="67" t="s">
        <v>1146</v>
      </c>
      <c r="F7" s="67" t="s">
        <v>1146</v>
      </c>
      <c r="G7" s="45" t="s">
        <v>1146</v>
      </c>
      <c r="H7" s="45" t="s">
        <v>1146</v>
      </c>
      <c r="I7" s="45" t="s">
        <v>1146</v>
      </c>
      <c r="J7" s="45" t="s">
        <v>1146</v>
      </c>
      <c r="K7" s="45" t="s">
        <v>1146</v>
      </c>
    </row>
    <row r="8" spans="1:11" ht="17.25" customHeight="1">
      <c r="A8" s="44">
        <v>2</v>
      </c>
      <c r="B8" s="209" t="s">
        <v>982</v>
      </c>
      <c r="C8" s="210"/>
      <c r="D8" s="211"/>
      <c r="E8" s="67" t="s">
        <v>1146</v>
      </c>
      <c r="F8" s="67" t="s">
        <v>1146</v>
      </c>
      <c r="G8" s="45" t="s">
        <v>1146</v>
      </c>
      <c r="H8" s="45" t="s">
        <v>1146</v>
      </c>
      <c r="I8" s="45" t="s">
        <v>1146</v>
      </c>
      <c r="J8" s="45" t="s">
        <v>1146</v>
      </c>
      <c r="K8" s="45" t="s">
        <v>1146</v>
      </c>
    </row>
    <row r="9" spans="1:11" ht="17.25" customHeight="1">
      <c r="A9" s="44">
        <v>3</v>
      </c>
      <c r="B9" s="209" t="s">
        <v>987</v>
      </c>
      <c r="C9" s="210"/>
      <c r="D9" s="211"/>
      <c r="E9" s="67" t="s">
        <v>1146</v>
      </c>
      <c r="F9" s="67" t="s">
        <v>1146</v>
      </c>
      <c r="G9" s="45" t="s">
        <v>1146</v>
      </c>
      <c r="H9" s="45" t="s">
        <v>1146</v>
      </c>
      <c r="I9" s="45" t="s">
        <v>1146</v>
      </c>
      <c r="J9" s="45" t="s">
        <v>1146</v>
      </c>
      <c r="K9" s="45" t="s">
        <v>1146</v>
      </c>
    </row>
    <row r="10" spans="1:11" ht="31.5">
      <c r="A10" s="53">
        <v>4</v>
      </c>
      <c r="B10" s="50" t="s">
        <v>1034</v>
      </c>
      <c r="C10" s="59" t="s">
        <v>23</v>
      </c>
      <c r="D10" s="56" t="s">
        <v>1049</v>
      </c>
      <c r="E10" s="61" t="s">
        <v>24</v>
      </c>
      <c r="F10" s="57" t="s">
        <v>1134</v>
      </c>
      <c r="G10" s="39" t="s">
        <v>1061</v>
      </c>
      <c r="H10" s="40" t="s">
        <v>648</v>
      </c>
      <c r="I10" s="43"/>
      <c r="J10" s="41"/>
      <c r="K10" s="70"/>
    </row>
    <row r="11" spans="1:11" ht="31.5">
      <c r="A11" s="53">
        <v>5</v>
      </c>
      <c r="B11" s="50" t="s">
        <v>4</v>
      </c>
      <c r="C11" s="59" t="s">
        <v>23</v>
      </c>
      <c r="D11" s="56" t="s">
        <v>1049</v>
      </c>
      <c r="E11" s="61" t="s">
        <v>24</v>
      </c>
      <c r="F11" s="57" t="s">
        <v>1134</v>
      </c>
      <c r="G11" s="39" t="s">
        <v>1062</v>
      </c>
      <c r="H11" s="40"/>
      <c r="I11" s="43" t="s">
        <v>648</v>
      </c>
      <c r="J11" s="41"/>
      <c r="K11" s="70"/>
    </row>
    <row r="12" spans="1:11" ht="63">
      <c r="A12" s="53">
        <v>6</v>
      </c>
      <c r="B12" s="50" t="s">
        <v>27</v>
      </c>
      <c r="C12" s="59" t="s">
        <v>23</v>
      </c>
      <c r="D12" s="56" t="s">
        <v>1049</v>
      </c>
      <c r="E12" s="61" t="s">
        <v>24</v>
      </c>
      <c r="F12" s="57" t="s">
        <v>1134</v>
      </c>
      <c r="G12" s="39" t="s">
        <v>1063</v>
      </c>
      <c r="H12" s="40"/>
      <c r="I12" s="43"/>
      <c r="J12" s="41" t="s">
        <v>648</v>
      </c>
      <c r="K12" s="70"/>
    </row>
    <row r="13" spans="1:11" ht="17.25" customHeight="1">
      <c r="A13" s="44">
        <v>7</v>
      </c>
      <c r="B13" s="209" t="s">
        <v>983</v>
      </c>
      <c r="C13" s="210"/>
      <c r="D13" s="211"/>
      <c r="E13" s="67" t="s">
        <v>1146</v>
      </c>
      <c r="F13" s="67" t="s">
        <v>1146</v>
      </c>
      <c r="G13" s="45" t="s">
        <v>1146</v>
      </c>
      <c r="H13" s="45" t="s">
        <v>1146</v>
      </c>
      <c r="I13" s="45" t="s">
        <v>1146</v>
      </c>
      <c r="J13" s="45" t="s">
        <v>1146</v>
      </c>
      <c r="K13" s="45" t="s">
        <v>1146</v>
      </c>
    </row>
    <row r="14" spans="1:11" ht="17.25" customHeight="1">
      <c r="A14" s="44">
        <v>8</v>
      </c>
      <c r="B14" s="209" t="s">
        <v>1065</v>
      </c>
      <c r="C14" s="210"/>
      <c r="D14" s="211"/>
      <c r="E14" s="67" t="s">
        <v>1146</v>
      </c>
      <c r="F14" s="67" t="s">
        <v>1146</v>
      </c>
      <c r="G14" s="45" t="s">
        <v>1146</v>
      </c>
      <c r="H14" s="45" t="s">
        <v>1146</v>
      </c>
      <c r="I14" s="45" t="s">
        <v>1146</v>
      </c>
      <c r="J14" s="45" t="s">
        <v>1146</v>
      </c>
      <c r="K14" s="45" t="s">
        <v>1146</v>
      </c>
    </row>
    <row r="15" spans="1:11" ht="31.5">
      <c r="A15" s="53">
        <v>9</v>
      </c>
      <c r="B15" s="50" t="s">
        <v>6</v>
      </c>
      <c r="C15" s="59" t="s">
        <v>23</v>
      </c>
      <c r="D15" s="50" t="s">
        <v>30</v>
      </c>
      <c r="E15" s="59" t="s">
        <v>25</v>
      </c>
      <c r="F15" s="57" t="s">
        <v>1134</v>
      </c>
      <c r="G15" s="39" t="s">
        <v>1061</v>
      </c>
      <c r="H15" s="40" t="s">
        <v>648</v>
      </c>
      <c r="I15" s="43"/>
      <c r="J15" s="41"/>
      <c r="K15" s="77"/>
    </row>
    <row r="16" spans="1:11" ht="31.5">
      <c r="A16" s="53">
        <v>10</v>
      </c>
      <c r="B16" s="50" t="s">
        <v>47</v>
      </c>
      <c r="C16" s="59" t="s">
        <v>23</v>
      </c>
      <c r="D16" s="50" t="s">
        <v>31</v>
      </c>
      <c r="E16" s="59" t="s">
        <v>25</v>
      </c>
      <c r="F16" s="57" t="s">
        <v>1134</v>
      </c>
      <c r="G16" s="39" t="s">
        <v>1061</v>
      </c>
      <c r="H16" s="40" t="s">
        <v>648</v>
      </c>
      <c r="I16" s="43"/>
      <c r="J16" s="41"/>
      <c r="K16" s="70"/>
    </row>
    <row r="17" spans="1:11" ht="47.25">
      <c r="A17" s="53">
        <v>11</v>
      </c>
      <c r="B17" s="50" t="s">
        <v>34</v>
      </c>
      <c r="C17" s="59" t="s">
        <v>25</v>
      </c>
      <c r="D17" s="50" t="s">
        <v>35</v>
      </c>
      <c r="E17" s="59" t="s">
        <v>25</v>
      </c>
      <c r="F17" s="57" t="s">
        <v>1134</v>
      </c>
      <c r="G17" s="39" t="s">
        <v>1061</v>
      </c>
      <c r="H17" s="40" t="s">
        <v>648</v>
      </c>
      <c r="I17" s="43"/>
      <c r="J17" s="41"/>
      <c r="K17" s="70"/>
    </row>
    <row r="18" spans="1:11" ht="31.5">
      <c r="A18" s="53">
        <v>12</v>
      </c>
      <c r="B18" s="50" t="s">
        <v>5</v>
      </c>
      <c r="C18" s="59" t="s">
        <v>23</v>
      </c>
      <c r="D18" s="50" t="s">
        <v>29</v>
      </c>
      <c r="E18" s="59" t="s">
        <v>25</v>
      </c>
      <c r="F18" s="57" t="s">
        <v>1134</v>
      </c>
      <c r="G18" s="39" t="s">
        <v>1061</v>
      </c>
      <c r="H18" s="40" t="s">
        <v>648</v>
      </c>
      <c r="I18" s="43"/>
      <c r="J18" s="41"/>
      <c r="K18" s="70"/>
    </row>
    <row r="19" spans="1:11" ht="47.25">
      <c r="A19" s="53">
        <v>13</v>
      </c>
      <c r="B19" s="50" t="s">
        <v>72</v>
      </c>
      <c r="C19" s="59" t="s">
        <v>23</v>
      </c>
      <c r="D19" s="50" t="s">
        <v>48</v>
      </c>
      <c r="E19" s="59" t="s">
        <v>24</v>
      </c>
      <c r="F19" s="57" t="s">
        <v>1134</v>
      </c>
      <c r="G19" s="39" t="s">
        <v>1061</v>
      </c>
      <c r="H19" s="40" t="s">
        <v>648</v>
      </c>
      <c r="I19" s="43"/>
      <c r="J19" s="41"/>
      <c r="K19" s="70"/>
    </row>
    <row r="20" spans="1:11">
      <c r="A20" s="53">
        <v>14</v>
      </c>
      <c r="B20" s="50" t="s">
        <v>70</v>
      </c>
      <c r="C20" s="59" t="s">
        <v>25</v>
      </c>
      <c r="D20" s="50" t="s">
        <v>67</v>
      </c>
      <c r="E20" s="59" t="s">
        <v>25</v>
      </c>
      <c r="F20" s="57" t="s">
        <v>1134</v>
      </c>
      <c r="G20" s="39" t="s">
        <v>1062</v>
      </c>
      <c r="H20" s="40"/>
      <c r="I20" s="43" t="s">
        <v>648</v>
      </c>
      <c r="J20" s="41"/>
      <c r="K20" s="70"/>
    </row>
    <row r="21" spans="1:11">
      <c r="A21" s="53">
        <v>15</v>
      </c>
      <c r="B21" s="50" t="s">
        <v>71</v>
      </c>
      <c r="C21" s="59" t="s">
        <v>25</v>
      </c>
      <c r="D21" s="50" t="s">
        <v>68</v>
      </c>
      <c r="E21" s="59" t="s">
        <v>25</v>
      </c>
      <c r="F21" s="57" t="s">
        <v>1134</v>
      </c>
      <c r="G21" s="39" t="s">
        <v>1062</v>
      </c>
      <c r="H21" s="40"/>
      <c r="I21" s="43" t="s">
        <v>648</v>
      </c>
      <c r="J21" s="41"/>
      <c r="K21" s="70"/>
    </row>
    <row r="22" spans="1:11" ht="31.5">
      <c r="A22" s="53">
        <v>16</v>
      </c>
      <c r="B22" s="50" t="s">
        <v>7</v>
      </c>
      <c r="C22" s="59" t="s">
        <v>23</v>
      </c>
      <c r="D22" s="50" t="s">
        <v>69</v>
      </c>
      <c r="E22" s="59" t="s">
        <v>25</v>
      </c>
      <c r="F22" s="57" t="s">
        <v>1134</v>
      </c>
      <c r="G22" s="39" t="s">
        <v>1062</v>
      </c>
      <c r="H22" s="40"/>
      <c r="I22" s="43" t="s">
        <v>648</v>
      </c>
      <c r="J22" s="41"/>
      <c r="K22" s="70"/>
    </row>
    <row r="23" spans="1:11" ht="31.5">
      <c r="A23" s="53">
        <v>17</v>
      </c>
      <c r="B23" s="50" t="s">
        <v>73</v>
      </c>
      <c r="C23" s="59" t="s">
        <v>23</v>
      </c>
      <c r="D23" s="50" t="s">
        <v>78</v>
      </c>
      <c r="E23" s="59" t="s">
        <v>23</v>
      </c>
      <c r="F23" s="57" t="s">
        <v>1134</v>
      </c>
      <c r="G23" s="39" t="s">
        <v>1062</v>
      </c>
      <c r="H23" s="40"/>
      <c r="I23" s="43" t="s">
        <v>648</v>
      </c>
      <c r="J23" s="41"/>
      <c r="K23" s="70"/>
    </row>
    <row r="24" spans="1:11" ht="31.5">
      <c r="A24" s="53">
        <v>18</v>
      </c>
      <c r="B24" s="50" t="s">
        <v>74</v>
      </c>
      <c r="C24" s="59" t="s">
        <v>24</v>
      </c>
      <c r="D24" s="50" t="s">
        <v>76</v>
      </c>
      <c r="E24" s="59" t="s">
        <v>24</v>
      </c>
      <c r="F24" s="57" t="s">
        <v>1134</v>
      </c>
      <c r="G24" s="39" t="s">
        <v>1062</v>
      </c>
      <c r="H24" s="40"/>
      <c r="I24" s="43" t="s">
        <v>648</v>
      </c>
      <c r="J24" s="41"/>
      <c r="K24" s="70"/>
    </row>
    <row r="25" spans="1:11" ht="31.5">
      <c r="A25" s="53">
        <v>19</v>
      </c>
      <c r="B25" s="50" t="s">
        <v>75</v>
      </c>
      <c r="C25" s="59" t="s">
        <v>24</v>
      </c>
      <c r="D25" s="50" t="s">
        <v>77</v>
      </c>
      <c r="E25" s="59" t="s">
        <v>24</v>
      </c>
      <c r="F25" s="57" t="s">
        <v>1134</v>
      </c>
      <c r="G25" s="39" t="s">
        <v>1062</v>
      </c>
      <c r="H25" s="40"/>
      <c r="I25" s="43" t="s">
        <v>648</v>
      </c>
      <c r="J25" s="41"/>
      <c r="K25" s="70"/>
    </row>
    <row r="26" spans="1:11" ht="31.5">
      <c r="A26" s="53">
        <v>20</v>
      </c>
      <c r="B26" s="50" t="s">
        <v>79</v>
      </c>
      <c r="C26" s="59" t="s">
        <v>23</v>
      </c>
      <c r="D26" s="50" t="s">
        <v>80</v>
      </c>
      <c r="E26" s="59" t="s">
        <v>25</v>
      </c>
      <c r="F26" s="57" t="s">
        <v>1134</v>
      </c>
      <c r="G26" s="39" t="s">
        <v>1062</v>
      </c>
      <c r="H26" s="40"/>
      <c r="I26" s="43" t="s">
        <v>648</v>
      </c>
      <c r="J26" s="41"/>
      <c r="K26" s="70"/>
    </row>
    <row r="27" spans="1:11" ht="31.5">
      <c r="A27" s="53">
        <v>21</v>
      </c>
      <c r="B27" s="50" t="s">
        <v>81</v>
      </c>
      <c r="C27" s="59" t="s">
        <v>25</v>
      </c>
      <c r="D27" s="50" t="s">
        <v>31</v>
      </c>
      <c r="E27" s="59" t="s">
        <v>25</v>
      </c>
      <c r="F27" s="57" t="s">
        <v>1134</v>
      </c>
      <c r="G27" s="39" t="s">
        <v>1062</v>
      </c>
      <c r="H27" s="40"/>
      <c r="I27" s="43" t="s">
        <v>648</v>
      </c>
      <c r="J27" s="41"/>
      <c r="K27" s="70"/>
    </row>
    <row r="28" spans="1:11" ht="31.5">
      <c r="A28" s="53">
        <v>22</v>
      </c>
      <c r="B28" s="50" t="s">
        <v>83</v>
      </c>
      <c r="C28" s="59" t="s">
        <v>23</v>
      </c>
      <c r="D28" s="50" t="s">
        <v>82</v>
      </c>
      <c r="E28" s="59" t="s">
        <v>25</v>
      </c>
      <c r="F28" s="57" t="s">
        <v>1134</v>
      </c>
      <c r="G28" s="39" t="s">
        <v>1062</v>
      </c>
      <c r="H28" s="40"/>
      <c r="I28" s="43" t="s">
        <v>648</v>
      </c>
      <c r="J28" s="41"/>
      <c r="K28" s="70"/>
    </row>
    <row r="29" spans="1:11" ht="47.25">
      <c r="A29" s="53">
        <v>23</v>
      </c>
      <c r="B29" s="50" t="s">
        <v>28</v>
      </c>
      <c r="C29" s="59" t="s">
        <v>23</v>
      </c>
      <c r="D29" s="50" t="s">
        <v>359</v>
      </c>
      <c r="E29" s="59" t="s">
        <v>23</v>
      </c>
      <c r="F29" s="57" t="s">
        <v>1134</v>
      </c>
      <c r="G29" s="39" t="s">
        <v>1063</v>
      </c>
      <c r="H29" s="40"/>
      <c r="I29" s="43"/>
      <c r="J29" s="41" t="s">
        <v>648</v>
      </c>
      <c r="K29" s="70"/>
    </row>
    <row r="30" spans="1:11" ht="31.5">
      <c r="A30" s="53">
        <v>24</v>
      </c>
      <c r="B30" s="50" t="s">
        <v>360</v>
      </c>
      <c r="C30" s="59" t="s">
        <v>25</v>
      </c>
      <c r="D30" s="50" t="s">
        <v>361</v>
      </c>
      <c r="E30" s="59" t="s">
        <v>25</v>
      </c>
      <c r="F30" s="57" t="s">
        <v>1134</v>
      </c>
      <c r="G30" s="39" t="s">
        <v>1063</v>
      </c>
      <c r="H30" s="40"/>
      <c r="I30" s="43"/>
      <c r="J30" s="41" t="s">
        <v>648</v>
      </c>
      <c r="K30" s="70"/>
    </row>
    <row r="31" spans="1:11" ht="31.5">
      <c r="A31" s="53">
        <v>25</v>
      </c>
      <c r="B31" s="50" t="s">
        <v>362</v>
      </c>
      <c r="C31" s="59" t="s">
        <v>23</v>
      </c>
      <c r="D31" s="50" t="s">
        <v>363</v>
      </c>
      <c r="E31" s="59" t="s">
        <v>25</v>
      </c>
      <c r="F31" s="57" t="s">
        <v>1134</v>
      </c>
      <c r="G31" s="39" t="s">
        <v>1063</v>
      </c>
      <c r="H31" s="40"/>
      <c r="I31" s="43"/>
      <c r="J31" s="41" t="s">
        <v>648</v>
      </c>
      <c r="K31" s="70"/>
    </row>
    <row r="32" spans="1:11" ht="47.25">
      <c r="A32" s="53">
        <v>26</v>
      </c>
      <c r="B32" s="50" t="s">
        <v>364</v>
      </c>
      <c r="C32" s="59" t="s">
        <v>23</v>
      </c>
      <c r="D32" s="50" t="s">
        <v>365</v>
      </c>
      <c r="E32" s="59" t="s">
        <v>25</v>
      </c>
      <c r="F32" s="57" t="s">
        <v>1134</v>
      </c>
      <c r="G32" s="39" t="s">
        <v>1063</v>
      </c>
      <c r="H32" s="40"/>
      <c r="I32" s="43"/>
      <c r="J32" s="41" t="s">
        <v>648</v>
      </c>
      <c r="K32" s="70"/>
    </row>
    <row r="33" spans="1:11" ht="47.25">
      <c r="A33" s="53">
        <v>27</v>
      </c>
      <c r="B33" s="50" t="s">
        <v>366</v>
      </c>
      <c r="C33" s="59" t="s">
        <v>25</v>
      </c>
      <c r="D33" s="50" t="s">
        <v>367</v>
      </c>
      <c r="E33" s="59" t="s">
        <v>25</v>
      </c>
      <c r="F33" s="57" t="s">
        <v>1134</v>
      </c>
      <c r="G33" s="39" t="s">
        <v>1063</v>
      </c>
      <c r="H33" s="40"/>
      <c r="I33" s="43"/>
      <c r="J33" s="41" t="s">
        <v>648</v>
      </c>
      <c r="K33" s="70"/>
    </row>
    <row r="34" spans="1:11" ht="31.5">
      <c r="A34" s="53">
        <v>28</v>
      </c>
      <c r="B34" s="50" t="s">
        <v>368</v>
      </c>
      <c r="C34" s="59" t="s">
        <v>25</v>
      </c>
      <c r="D34" s="50" t="s">
        <v>31</v>
      </c>
      <c r="E34" s="59" t="s">
        <v>25</v>
      </c>
      <c r="F34" s="57" t="s">
        <v>1134</v>
      </c>
      <c r="G34" s="39" t="s">
        <v>1063</v>
      </c>
      <c r="H34" s="40"/>
      <c r="I34" s="43"/>
      <c r="J34" s="41" t="s">
        <v>648</v>
      </c>
      <c r="K34" s="70"/>
    </row>
    <row r="35" spans="1:11" ht="47.25">
      <c r="A35" s="53">
        <v>29</v>
      </c>
      <c r="B35" s="50" t="s">
        <v>369</v>
      </c>
      <c r="C35" s="59" t="s">
        <v>23</v>
      </c>
      <c r="D35" s="50" t="s">
        <v>370</v>
      </c>
      <c r="E35" s="59" t="s">
        <v>25</v>
      </c>
      <c r="F35" s="57" t="s">
        <v>1134</v>
      </c>
      <c r="G35" s="39" t="s">
        <v>1063</v>
      </c>
      <c r="H35" s="40"/>
      <c r="I35" s="43"/>
      <c r="J35" s="41" t="s">
        <v>648</v>
      </c>
      <c r="K35" s="70"/>
    </row>
    <row r="36" spans="1:11" ht="31.5">
      <c r="A36" s="53">
        <v>30</v>
      </c>
      <c r="B36" s="50" t="s">
        <v>8</v>
      </c>
      <c r="C36" s="59" t="s">
        <v>23</v>
      </c>
      <c r="D36" s="50" t="s">
        <v>624</v>
      </c>
      <c r="E36" s="59" t="s">
        <v>105</v>
      </c>
      <c r="F36" s="57" t="s">
        <v>1134</v>
      </c>
      <c r="G36" s="39" t="s">
        <v>1063</v>
      </c>
      <c r="H36" s="40"/>
      <c r="I36" s="43"/>
      <c r="J36" s="41" t="s">
        <v>648</v>
      </c>
      <c r="K36" s="70"/>
    </row>
    <row r="37" spans="1:11" ht="31.5">
      <c r="A37" s="53">
        <v>31</v>
      </c>
      <c r="B37" s="50" t="s">
        <v>371</v>
      </c>
      <c r="C37" s="59" t="s">
        <v>26</v>
      </c>
      <c r="D37" s="50" t="s">
        <v>372</v>
      </c>
      <c r="E37" s="59" t="s">
        <v>26</v>
      </c>
      <c r="F37" s="57" t="s">
        <v>1134</v>
      </c>
      <c r="G37" s="39" t="s">
        <v>1063</v>
      </c>
      <c r="H37" s="40"/>
      <c r="I37" s="43"/>
      <c r="J37" s="41" t="s">
        <v>648</v>
      </c>
      <c r="K37" s="70"/>
    </row>
    <row r="38" spans="1:11" ht="17.25" customHeight="1">
      <c r="A38" s="44">
        <v>32</v>
      </c>
      <c r="B38" s="209" t="s">
        <v>1066</v>
      </c>
      <c r="C38" s="210"/>
      <c r="D38" s="211"/>
      <c r="E38" s="67" t="s">
        <v>1146</v>
      </c>
      <c r="F38" s="67" t="s">
        <v>1146</v>
      </c>
      <c r="G38" s="45" t="s">
        <v>1146</v>
      </c>
      <c r="H38" s="45" t="s">
        <v>1146</v>
      </c>
      <c r="I38" s="45" t="s">
        <v>1146</v>
      </c>
      <c r="J38" s="45" t="s">
        <v>1146</v>
      </c>
      <c r="K38" s="45" t="s">
        <v>1146</v>
      </c>
    </row>
    <row r="39" spans="1:11" ht="31.5">
      <c r="A39" s="53">
        <v>33</v>
      </c>
      <c r="B39" s="50" t="s">
        <v>9</v>
      </c>
      <c r="C39" s="59" t="s">
        <v>23</v>
      </c>
      <c r="D39" s="50" t="s">
        <v>32</v>
      </c>
      <c r="E39" s="59" t="s">
        <v>25</v>
      </c>
      <c r="F39" s="57" t="s">
        <v>1134</v>
      </c>
      <c r="G39" s="39" t="s">
        <v>1061</v>
      </c>
      <c r="H39" s="40" t="s">
        <v>648</v>
      </c>
      <c r="I39" s="43"/>
      <c r="J39" s="41"/>
      <c r="K39" s="70"/>
    </row>
    <row r="40" spans="1:11" ht="47.25">
      <c r="A40" s="53">
        <v>34</v>
      </c>
      <c r="B40" s="50" t="s">
        <v>49</v>
      </c>
      <c r="C40" s="59" t="s">
        <v>23</v>
      </c>
      <c r="D40" s="50" t="s">
        <v>33</v>
      </c>
      <c r="E40" s="59" t="s">
        <v>25</v>
      </c>
      <c r="F40" s="57" t="s">
        <v>1134</v>
      </c>
      <c r="G40" s="39" t="s">
        <v>1061</v>
      </c>
      <c r="H40" s="40" t="s">
        <v>648</v>
      </c>
      <c r="I40" s="43"/>
      <c r="J40" s="41"/>
      <c r="K40" s="70"/>
    </row>
    <row r="41" spans="1:11">
      <c r="A41" s="53">
        <v>35</v>
      </c>
      <c r="B41" s="50" t="s">
        <v>13</v>
      </c>
      <c r="C41" s="59" t="s">
        <v>23</v>
      </c>
      <c r="D41" s="50" t="s">
        <v>38</v>
      </c>
      <c r="E41" s="59" t="s">
        <v>23</v>
      </c>
      <c r="F41" s="57" t="s">
        <v>1134</v>
      </c>
      <c r="G41" s="39" t="s">
        <v>1061</v>
      </c>
      <c r="H41" s="40" t="s">
        <v>648</v>
      </c>
      <c r="I41" s="43"/>
      <c r="J41" s="41"/>
      <c r="K41" s="70"/>
    </row>
    <row r="42" spans="1:11" ht="31.5">
      <c r="A42" s="53">
        <v>37</v>
      </c>
      <c r="B42" s="50" t="s">
        <v>84</v>
      </c>
      <c r="C42" s="59" t="s">
        <v>25</v>
      </c>
      <c r="D42" s="50" t="s">
        <v>85</v>
      </c>
      <c r="E42" s="59" t="s">
        <v>25</v>
      </c>
      <c r="F42" s="57" t="s">
        <v>1134</v>
      </c>
      <c r="G42" s="39" t="s">
        <v>1062</v>
      </c>
      <c r="H42" s="40"/>
      <c r="I42" s="43" t="s">
        <v>648</v>
      </c>
      <c r="J42" s="41"/>
      <c r="K42" s="70"/>
    </row>
    <row r="43" spans="1:11" ht="47.25">
      <c r="A43" s="53">
        <v>38</v>
      </c>
      <c r="B43" s="50" t="s">
        <v>375</v>
      </c>
      <c r="C43" s="59" t="s">
        <v>23</v>
      </c>
      <c r="D43" s="50" t="s">
        <v>86</v>
      </c>
      <c r="E43" s="59" t="s">
        <v>25</v>
      </c>
      <c r="F43" s="57" t="s">
        <v>1134</v>
      </c>
      <c r="G43" s="39" t="s">
        <v>1062</v>
      </c>
      <c r="H43" s="40"/>
      <c r="I43" s="43" t="s">
        <v>648</v>
      </c>
      <c r="J43" s="41"/>
      <c r="K43" s="70"/>
    </row>
    <row r="44" spans="1:11" ht="31.5">
      <c r="A44" s="53">
        <v>39</v>
      </c>
      <c r="B44" s="50" t="s">
        <v>14</v>
      </c>
      <c r="C44" s="59" t="s">
        <v>23</v>
      </c>
      <c r="D44" s="50" t="s">
        <v>87</v>
      </c>
      <c r="E44" s="59" t="s">
        <v>25</v>
      </c>
      <c r="F44" s="57" t="s">
        <v>1134</v>
      </c>
      <c r="G44" s="39" t="s">
        <v>1062</v>
      </c>
      <c r="H44" s="40"/>
      <c r="I44" s="43" t="s">
        <v>648</v>
      </c>
      <c r="J44" s="41"/>
      <c r="K44" s="70"/>
    </row>
    <row r="45" spans="1:11" ht="31.5">
      <c r="A45" s="53">
        <v>40</v>
      </c>
      <c r="B45" s="50" t="s">
        <v>379</v>
      </c>
      <c r="C45" s="59" t="s">
        <v>25</v>
      </c>
      <c r="D45" s="50" t="s">
        <v>88</v>
      </c>
      <c r="E45" s="59" t="s">
        <v>25</v>
      </c>
      <c r="F45" s="57" t="s">
        <v>1134</v>
      </c>
      <c r="G45" s="39" t="s">
        <v>1062</v>
      </c>
      <c r="H45" s="40"/>
      <c r="I45" s="43" t="s">
        <v>648</v>
      </c>
      <c r="J45" s="41"/>
      <c r="K45" s="70"/>
    </row>
    <row r="46" spans="1:11">
      <c r="A46" s="75"/>
      <c r="B46" s="74"/>
      <c r="C46" s="76"/>
      <c r="D46" s="74"/>
      <c r="E46" s="76"/>
      <c r="F46" s="57"/>
      <c r="G46" s="39"/>
      <c r="H46" s="40"/>
      <c r="I46" s="43"/>
      <c r="J46" s="41"/>
      <c r="K46" s="75"/>
    </row>
    <row r="47" spans="1:11" ht="31.5">
      <c r="A47" s="53">
        <v>41</v>
      </c>
      <c r="B47" s="50" t="s">
        <v>630</v>
      </c>
      <c r="C47" s="59" t="s">
        <v>26</v>
      </c>
      <c r="D47" s="50" t="s">
        <v>629</v>
      </c>
      <c r="E47" s="59" t="s">
        <v>26</v>
      </c>
      <c r="F47" s="57" t="s">
        <v>1134</v>
      </c>
      <c r="G47" s="39" t="s">
        <v>1062</v>
      </c>
      <c r="H47" s="40"/>
      <c r="I47" s="43" t="s">
        <v>648</v>
      </c>
      <c r="J47" s="41"/>
      <c r="K47" s="70"/>
    </row>
    <row r="48" spans="1:11" ht="31.5">
      <c r="A48" s="53">
        <v>42</v>
      </c>
      <c r="B48" s="50" t="s">
        <v>373</v>
      </c>
      <c r="C48" s="59" t="s">
        <v>25</v>
      </c>
      <c r="D48" s="50" t="s">
        <v>374</v>
      </c>
      <c r="E48" s="59" t="s">
        <v>25</v>
      </c>
      <c r="F48" s="57" t="s">
        <v>1134</v>
      </c>
      <c r="G48" s="39" t="s">
        <v>1063</v>
      </c>
      <c r="H48" s="40"/>
      <c r="I48" s="43"/>
      <c r="J48" s="41" t="s">
        <v>648</v>
      </c>
      <c r="K48" s="70"/>
    </row>
    <row r="49" spans="1:11" ht="47.25">
      <c r="A49" s="53">
        <v>43</v>
      </c>
      <c r="B49" s="50" t="s">
        <v>10</v>
      </c>
      <c r="C49" s="59" t="s">
        <v>23</v>
      </c>
      <c r="D49" s="50" t="s">
        <v>376</v>
      </c>
      <c r="E49" s="59" t="s">
        <v>25</v>
      </c>
      <c r="F49" s="57" t="s">
        <v>1134</v>
      </c>
      <c r="G49" s="39" t="s">
        <v>1063</v>
      </c>
      <c r="H49" s="40"/>
      <c r="I49" s="43"/>
      <c r="J49" s="41" t="s">
        <v>648</v>
      </c>
      <c r="K49" s="70"/>
    </row>
    <row r="50" spans="1:11" ht="31.5">
      <c r="A50" s="53">
        <v>44</v>
      </c>
      <c r="B50" s="50" t="s">
        <v>377</v>
      </c>
      <c r="C50" s="59" t="s">
        <v>23</v>
      </c>
      <c r="D50" s="50" t="s">
        <v>378</v>
      </c>
      <c r="E50" s="59" t="s">
        <v>105</v>
      </c>
      <c r="F50" s="57" t="s">
        <v>1134</v>
      </c>
      <c r="G50" s="39" t="s">
        <v>1063</v>
      </c>
      <c r="H50" s="40"/>
      <c r="I50" s="43"/>
      <c r="J50" s="41" t="s">
        <v>648</v>
      </c>
      <c r="K50" s="70"/>
    </row>
    <row r="51" spans="1:11" ht="31.5">
      <c r="A51" s="53">
        <v>45</v>
      </c>
      <c r="B51" s="50" t="s">
        <v>380</v>
      </c>
      <c r="C51" s="59" t="s">
        <v>25</v>
      </c>
      <c r="D51" s="50" t="s">
        <v>381</v>
      </c>
      <c r="E51" s="59" t="s">
        <v>25</v>
      </c>
      <c r="F51" s="57" t="s">
        <v>1134</v>
      </c>
      <c r="G51" s="39" t="s">
        <v>1063</v>
      </c>
      <c r="H51" s="40"/>
      <c r="I51" s="43"/>
      <c r="J51" s="41" t="s">
        <v>648</v>
      </c>
      <c r="K51" s="70"/>
    </row>
    <row r="52" spans="1:11" ht="31.5">
      <c r="A52" s="53">
        <v>46</v>
      </c>
      <c r="B52" s="50" t="s">
        <v>382</v>
      </c>
      <c r="C52" s="59" t="s">
        <v>105</v>
      </c>
      <c r="D52" s="50" t="s">
        <v>383</v>
      </c>
      <c r="E52" s="59" t="s">
        <v>105</v>
      </c>
      <c r="F52" s="57" t="s">
        <v>1134</v>
      </c>
      <c r="G52" s="39" t="s">
        <v>1063</v>
      </c>
      <c r="H52" s="40"/>
      <c r="I52" s="43"/>
      <c r="J52" s="41" t="s">
        <v>648</v>
      </c>
      <c r="K52" s="70"/>
    </row>
    <row r="53" spans="1:11" ht="47.25">
      <c r="A53" s="53">
        <v>47</v>
      </c>
      <c r="B53" s="50" t="s">
        <v>384</v>
      </c>
      <c r="C53" s="59" t="s">
        <v>26</v>
      </c>
      <c r="D53" s="50" t="s">
        <v>385</v>
      </c>
      <c r="E53" s="59" t="s">
        <v>26</v>
      </c>
      <c r="F53" s="57" t="s">
        <v>1134</v>
      </c>
      <c r="G53" s="39" t="s">
        <v>1063</v>
      </c>
      <c r="H53" s="40"/>
      <c r="I53" s="43"/>
      <c r="J53" s="41" t="s">
        <v>648</v>
      </c>
      <c r="K53" s="70"/>
    </row>
    <row r="54" spans="1:11">
      <c r="A54" s="53">
        <v>48</v>
      </c>
      <c r="B54" s="50" t="s">
        <v>631</v>
      </c>
      <c r="C54" s="59" t="s">
        <v>26</v>
      </c>
      <c r="D54" s="50" t="s">
        <v>632</v>
      </c>
      <c r="E54" s="59" t="s">
        <v>26</v>
      </c>
      <c r="F54" s="57" t="s">
        <v>1134</v>
      </c>
      <c r="G54" s="39" t="s">
        <v>1063</v>
      </c>
      <c r="H54" s="40"/>
      <c r="I54" s="43"/>
      <c r="J54" s="41" t="s">
        <v>648</v>
      </c>
      <c r="K54" s="70"/>
    </row>
    <row r="55" spans="1:11" ht="17.25" customHeight="1">
      <c r="A55" s="44">
        <v>49</v>
      </c>
      <c r="B55" s="209" t="s">
        <v>1036</v>
      </c>
      <c r="C55" s="210"/>
      <c r="D55" s="211"/>
      <c r="E55" s="67" t="s">
        <v>1146</v>
      </c>
      <c r="F55" s="67" t="s">
        <v>1146</v>
      </c>
      <c r="G55" s="45" t="s">
        <v>1146</v>
      </c>
      <c r="H55" s="45" t="s">
        <v>1146</v>
      </c>
      <c r="I55" s="45" t="s">
        <v>1146</v>
      </c>
      <c r="J55" s="45" t="s">
        <v>1146</v>
      </c>
      <c r="K55" s="45" t="s">
        <v>1146</v>
      </c>
    </row>
    <row r="56" spans="1:11" ht="31.5">
      <c r="A56" s="53">
        <v>50</v>
      </c>
      <c r="B56" s="50" t="s">
        <v>55</v>
      </c>
      <c r="C56" s="59" t="s">
        <v>23</v>
      </c>
      <c r="D56" s="50" t="s">
        <v>56</v>
      </c>
      <c r="E56" s="59" t="s">
        <v>23</v>
      </c>
      <c r="F56" s="57" t="s">
        <v>1134</v>
      </c>
      <c r="G56" s="39" t="s">
        <v>1061</v>
      </c>
      <c r="H56" s="40" t="s">
        <v>648</v>
      </c>
      <c r="I56" s="43"/>
      <c r="J56" s="41"/>
      <c r="K56" s="70"/>
    </row>
    <row r="57" spans="1:11" ht="63">
      <c r="A57" s="53">
        <v>51</v>
      </c>
      <c r="B57" s="50" t="s">
        <v>386</v>
      </c>
      <c r="C57" s="59" t="s">
        <v>25</v>
      </c>
      <c r="D57" s="50" t="s">
        <v>387</v>
      </c>
      <c r="E57" s="59" t="s">
        <v>25</v>
      </c>
      <c r="F57" s="57" t="s">
        <v>1134</v>
      </c>
      <c r="G57" s="39" t="s">
        <v>1062</v>
      </c>
      <c r="H57" s="40"/>
      <c r="I57" s="43" t="s">
        <v>648</v>
      </c>
      <c r="J57" s="41"/>
      <c r="K57" s="70"/>
    </row>
    <row r="58" spans="1:11" ht="67.5" customHeight="1">
      <c r="A58" s="53">
        <v>52</v>
      </c>
      <c r="B58" s="50" t="s">
        <v>388</v>
      </c>
      <c r="C58" s="59" t="s">
        <v>25</v>
      </c>
      <c r="D58" s="50" t="s">
        <v>389</v>
      </c>
      <c r="E58" s="59" t="s">
        <v>25</v>
      </c>
      <c r="F58" s="57" t="s">
        <v>1134</v>
      </c>
      <c r="G58" s="39" t="s">
        <v>1063</v>
      </c>
      <c r="H58" s="40"/>
      <c r="I58" s="43"/>
      <c r="J58" s="41" t="s">
        <v>648</v>
      </c>
      <c r="K58" s="70"/>
    </row>
    <row r="59" spans="1:11" ht="47.25">
      <c r="A59" s="53">
        <v>53</v>
      </c>
      <c r="B59" s="50" t="s">
        <v>42</v>
      </c>
      <c r="C59" s="59" t="s">
        <v>25</v>
      </c>
      <c r="D59" s="50" t="s">
        <v>43</v>
      </c>
      <c r="E59" s="59" t="s">
        <v>24</v>
      </c>
      <c r="F59" s="57" t="s">
        <v>1134</v>
      </c>
      <c r="G59" s="39" t="s">
        <v>1061</v>
      </c>
      <c r="H59" s="40" t="s">
        <v>648</v>
      </c>
      <c r="I59" s="43"/>
      <c r="J59" s="41"/>
      <c r="K59" s="70"/>
    </row>
    <row r="60" spans="1:11" ht="63">
      <c r="A60" s="53">
        <v>54</v>
      </c>
      <c r="B60" s="50" t="s">
        <v>390</v>
      </c>
      <c r="C60" s="59" t="s">
        <v>23</v>
      </c>
      <c r="D60" s="50" t="s">
        <v>391</v>
      </c>
      <c r="E60" s="59" t="s">
        <v>25</v>
      </c>
      <c r="F60" s="57" t="s">
        <v>1134</v>
      </c>
      <c r="G60" s="39" t="s">
        <v>1062</v>
      </c>
      <c r="H60" s="40"/>
      <c r="I60" s="43" t="s">
        <v>648</v>
      </c>
      <c r="J60" s="41"/>
      <c r="K60" s="70"/>
    </row>
    <row r="61" spans="1:11" ht="63">
      <c r="A61" s="53">
        <v>55</v>
      </c>
      <c r="B61" s="50" t="s">
        <v>392</v>
      </c>
      <c r="C61" s="59" t="s">
        <v>23</v>
      </c>
      <c r="D61" s="50" t="s">
        <v>393</v>
      </c>
      <c r="E61" s="59" t="s">
        <v>25</v>
      </c>
      <c r="F61" s="57" t="s">
        <v>1134</v>
      </c>
      <c r="G61" s="39" t="s">
        <v>1063</v>
      </c>
      <c r="H61" s="40"/>
      <c r="I61" s="43"/>
      <c r="J61" s="41" t="s">
        <v>648</v>
      </c>
      <c r="K61" s="70"/>
    </row>
    <row r="62" spans="1:11" ht="31.5">
      <c r="A62" s="53">
        <v>56</v>
      </c>
      <c r="B62" s="50" t="s">
        <v>45</v>
      </c>
      <c r="C62" s="59" t="s">
        <v>25</v>
      </c>
      <c r="D62" s="50" t="s">
        <v>41</v>
      </c>
      <c r="E62" s="59" t="s">
        <v>24</v>
      </c>
      <c r="F62" s="57" t="s">
        <v>1134</v>
      </c>
      <c r="G62" s="39" t="s">
        <v>1061</v>
      </c>
      <c r="H62" s="40" t="s">
        <v>648</v>
      </c>
      <c r="I62" s="43"/>
      <c r="J62" s="41"/>
      <c r="K62" s="70"/>
    </row>
    <row r="63" spans="1:11" ht="31.5">
      <c r="A63" s="53">
        <v>57</v>
      </c>
      <c r="B63" s="50" t="s">
        <v>394</v>
      </c>
      <c r="C63" s="59" t="s">
        <v>25</v>
      </c>
      <c r="D63" s="50" t="s">
        <v>395</v>
      </c>
      <c r="E63" s="59" t="s">
        <v>25</v>
      </c>
      <c r="F63" s="57" t="s">
        <v>1134</v>
      </c>
      <c r="G63" s="39" t="s">
        <v>1062</v>
      </c>
      <c r="H63" s="40"/>
      <c r="I63" s="43" t="s">
        <v>648</v>
      </c>
      <c r="J63" s="41"/>
      <c r="K63" s="70"/>
    </row>
    <row r="64" spans="1:11" ht="31.5">
      <c r="A64" s="53">
        <v>58</v>
      </c>
      <c r="B64" s="50" t="s">
        <v>396</v>
      </c>
      <c r="C64" s="59" t="s">
        <v>25</v>
      </c>
      <c r="D64" s="50" t="s">
        <v>397</v>
      </c>
      <c r="E64" s="59" t="s">
        <v>25</v>
      </c>
      <c r="F64" s="57" t="s">
        <v>1134</v>
      </c>
      <c r="G64" s="39" t="s">
        <v>1063</v>
      </c>
      <c r="H64" s="40"/>
      <c r="I64" s="43"/>
      <c r="J64" s="41" t="s">
        <v>648</v>
      </c>
      <c r="K64" s="70"/>
    </row>
    <row r="65" spans="1:11" ht="31.5">
      <c r="A65" s="53">
        <v>59</v>
      </c>
      <c r="B65" s="50" t="s">
        <v>44</v>
      </c>
      <c r="C65" s="59" t="s">
        <v>25</v>
      </c>
      <c r="D65" s="50" t="s">
        <v>46</v>
      </c>
      <c r="E65" s="59" t="s">
        <v>25</v>
      </c>
      <c r="F65" s="57" t="s">
        <v>1134</v>
      </c>
      <c r="G65" s="39" t="s">
        <v>1061</v>
      </c>
      <c r="H65" s="40" t="s">
        <v>648</v>
      </c>
      <c r="I65" s="43"/>
      <c r="J65" s="41"/>
      <c r="K65" s="70"/>
    </row>
    <row r="66" spans="1:11" ht="31.5">
      <c r="A66" s="53">
        <v>60</v>
      </c>
      <c r="B66" s="50" t="s">
        <v>398</v>
      </c>
      <c r="C66" s="59" t="s">
        <v>25</v>
      </c>
      <c r="D66" s="50" t="s">
        <v>399</v>
      </c>
      <c r="E66" s="59" t="s">
        <v>25</v>
      </c>
      <c r="F66" s="57" t="s">
        <v>1134</v>
      </c>
      <c r="G66" s="39" t="s">
        <v>1062</v>
      </c>
      <c r="H66" s="40"/>
      <c r="I66" s="43" t="s">
        <v>648</v>
      </c>
      <c r="J66" s="41"/>
      <c r="K66" s="70"/>
    </row>
    <row r="67" spans="1:11" ht="47.25">
      <c r="A67" s="53">
        <v>61</v>
      </c>
      <c r="B67" s="50" t="s">
        <v>400</v>
      </c>
      <c r="C67" s="59" t="s">
        <v>25</v>
      </c>
      <c r="D67" s="50" t="s">
        <v>401</v>
      </c>
      <c r="E67" s="59" t="s">
        <v>25</v>
      </c>
      <c r="F67" s="57" t="s">
        <v>1134</v>
      </c>
      <c r="G67" s="39" t="s">
        <v>1063</v>
      </c>
      <c r="H67" s="40"/>
      <c r="I67" s="43"/>
      <c r="J67" s="41" t="s">
        <v>648</v>
      </c>
      <c r="K67" s="70"/>
    </row>
    <row r="68" spans="1:11" ht="31.5">
      <c r="A68" s="53">
        <v>62</v>
      </c>
      <c r="B68" s="50" t="s">
        <v>402</v>
      </c>
      <c r="C68" s="59" t="s">
        <v>25</v>
      </c>
      <c r="D68" s="50" t="s">
        <v>403</v>
      </c>
      <c r="E68" s="59" t="s">
        <v>25</v>
      </c>
      <c r="F68" s="57" t="s">
        <v>1134</v>
      </c>
      <c r="G68" s="39" t="s">
        <v>1062</v>
      </c>
      <c r="H68" s="40"/>
      <c r="I68" s="43" t="s">
        <v>648</v>
      </c>
      <c r="J68" s="41"/>
      <c r="K68" s="70"/>
    </row>
    <row r="69" spans="1:11" ht="31.5">
      <c r="A69" s="53">
        <v>63</v>
      </c>
      <c r="B69" s="50" t="s">
        <v>406</v>
      </c>
      <c r="C69" s="59" t="s">
        <v>25</v>
      </c>
      <c r="D69" s="50" t="s">
        <v>407</v>
      </c>
      <c r="E69" s="59" t="s">
        <v>25</v>
      </c>
      <c r="F69" s="57" t="s">
        <v>1134</v>
      </c>
      <c r="G69" s="39" t="s">
        <v>1062</v>
      </c>
      <c r="H69" s="40"/>
      <c r="I69" s="43" t="s">
        <v>648</v>
      </c>
      <c r="J69" s="41"/>
      <c r="K69" s="70"/>
    </row>
    <row r="70" spans="1:11" ht="47.25">
      <c r="A70" s="53">
        <v>64</v>
      </c>
      <c r="B70" s="50" t="s">
        <v>404</v>
      </c>
      <c r="C70" s="59" t="s">
        <v>25</v>
      </c>
      <c r="D70" s="50" t="s">
        <v>405</v>
      </c>
      <c r="E70" s="59" t="s">
        <v>25</v>
      </c>
      <c r="F70" s="57" t="s">
        <v>1134</v>
      </c>
      <c r="G70" s="39" t="s">
        <v>1063</v>
      </c>
      <c r="H70" s="40"/>
      <c r="I70" s="43"/>
      <c r="J70" s="41" t="s">
        <v>648</v>
      </c>
      <c r="K70" s="70"/>
    </row>
    <row r="71" spans="1:11" ht="17.25" customHeight="1">
      <c r="A71" s="44">
        <v>65</v>
      </c>
      <c r="B71" s="209" t="s">
        <v>1037</v>
      </c>
      <c r="C71" s="210"/>
      <c r="D71" s="211"/>
      <c r="E71" s="67" t="s">
        <v>1146</v>
      </c>
      <c r="F71" s="67" t="s">
        <v>1146</v>
      </c>
      <c r="G71" s="45" t="s">
        <v>1146</v>
      </c>
      <c r="H71" s="45" t="s">
        <v>1146</v>
      </c>
      <c r="I71" s="45" t="s">
        <v>1146</v>
      </c>
      <c r="J71" s="45" t="s">
        <v>1146</v>
      </c>
      <c r="K71" s="45" t="s">
        <v>1146</v>
      </c>
    </row>
    <row r="72" spans="1:11" ht="31.5">
      <c r="A72" s="53">
        <v>66</v>
      </c>
      <c r="B72" s="50" t="s">
        <v>11</v>
      </c>
      <c r="C72" s="59" t="s">
        <v>23</v>
      </c>
      <c r="D72" s="50" t="s">
        <v>36</v>
      </c>
      <c r="E72" s="59" t="s">
        <v>25</v>
      </c>
      <c r="F72" s="57" t="s">
        <v>1134</v>
      </c>
      <c r="G72" s="39" t="s">
        <v>1061</v>
      </c>
      <c r="H72" s="40" t="s">
        <v>648</v>
      </c>
      <c r="I72" s="43"/>
      <c r="J72" s="41"/>
      <c r="K72" s="70"/>
    </row>
    <row r="73" spans="1:11" ht="31.5">
      <c r="A73" s="53">
        <v>67</v>
      </c>
      <c r="B73" s="50" t="s">
        <v>412</v>
      </c>
      <c r="C73" s="59" t="s">
        <v>23</v>
      </c>
      <c r="D73" s="50" t="s">
        <v>413</v>
      </c>
      <c r="E73" s="59" t="s">
        <v>25</v>
      </c>
      <c r="F73" s="57" t="s">
        <v>1134</v>
      </c>
      <c r="G73" s="39" t="s">
        <v>1062</v>
      </c>
      <c r="H73" s="40"/>
      <c r="I73" s="43" t="s">
        <v>648</v>
      </c>
      <c r="J73" s="41"/>
      <c r="K73" s="70"/>
    </row>
    <row r="74" spans="1:11" ht="31.5">
      <c r="A74" s="53">
        <v>68</v>
      </c>
      <c r="B74" s="50" t="s">
        <v>408</v>
      </c>
      <c r="C74" s="59" t="s">
        <v>25</v>
      </c>
      <c r="D74" s="50" t="s">
        <v>409</v>
      </c>
      <c r="E74" s="59" t="s">
        <v>25</v>
      </c>
      <c r="F74" s="57" t="s">
        <v>1134</v>
      </c>
      <c r="G74" s="39" t="s">
        <v>1062</v>
      </c>
      <c r="H74" s="40"/>
      <c r="I74" s="43" t="s">
        <v>648</v>
      </c>
      <c r="J74" s="41"/>
      <c r="K74" s="70"/>
    </row>
    <row r="75" spans="1:11" ht="31.5">
      <c r="A75" s="53">
        <v>69</v>
      </c>
      <c r="B75" s="50" t="s">
        <v>54</v>
      </c>
      <c r="C75" s="59" t="s">
        <v>23</v>
      </c>
      <c r="D75" s="50" t="s">
        <v>37</v>
      </c>
      <c r="E75" s="59" t="s">
        <v>25</v>
      </c>
      <c r="F75" s="57" t="s">
        <v>1134</v>
      </c>
      <c r="G75" s="39" t="s">
        <v>1061</v>
      </c>
      <c r="H75" s="40" t="s">
        <v>648</v>
      </c>
      <c r="I75" s="43"/>
      <c r="J75" s="41"/>
      <c r="K75" s="70"/>
    </row>
    <row r="76" spans="1:11" ht="31.5">
      <c r="A76" s="53">
        <v>70</v>
      </c>
      <c r="B76" s="50" t="s">
        <v>416</v>
      </c>
      <c r="C76" s="59" t="s">
        <v>23</v>
      </c>
      <c r="D76" s="50" t="s">
        <v>417</v>
      </c>
      <c r="E76" s="59" t="s">
        <v>25</v>
      </c>
      <c r="F76" s="57" t="s">
        <v>1134</v>
      </c>
      <c r="G76" s="39" t="s">
        <v>1062</v>
      </c>
      <c r="H76" s="40"/>
      <c r="I76" s="43" t="s">
        <v>648</v>
      </c>
      <c r="J76" s="41"/>
      <c r="K76" s="70"/>
    </row>
    <row r="77" spans="1:11" ht="31.5">
      <c r="A77" s="53">
        <v>71</v>
      </c>
      <c r="B77" s="50" t="s">
        <v>410</v>
      </c>
      <c r="C77" s="59" t="s">
        <v>23</v>
      </c>
      <c r="D77" s="50" t="s">
        <v>411</v>
      </c>
      <c r="E77" s="59" t="s">
        <v>25</v>
      </c>
      <c r="F77" s="57" t="s">
        <v>1134</v>
      </c>
      <c r="G77" s="39" t="s">
        <v>1063</v>
      </c>
      <c r="H77" s="40"/>
      <c r="I77" s="43"/>
      <c r="J77" s="41" t="s">
        <v>648</v>
      </c>
      <c r="K77" s="70"/>
    </row>
    <row r="78" spans="1:11" ht="31.5">
      <c r="A78" s="53">
        <v>72</v>
      </c>
      <c r="B78" s="50" t="s">
        <v>40</v>
      </c>
      <c r="C78" s="59" t="s">
        <v>23</v>
      </c>
      <c r="D78" s="50" t="s">
        <v>39</v>
      </c>
      <c r="E78" s="59" t="s">
        <v>25</v>
      </c>
      <c r="F78" s="57" t="s">
        <v>1134</v>
      </c>
      <c r="G78" s="39" t="s">
        <v>1061</v>
      </c>
      <c r="H78" s="40" t="s">
        <v>648</v>
      </c>
      <c r="I78" s="43"/>
      <c r="J78" s="41"/>
      <c r="K78" s="70"/>
    </row>
    <row r="79" spans="1:11" ht="31.5">
      <c r="A79" s="53">
        <v>73</v>
      </c>
      <c r="B79" s="50" t="s">
        <v>57</v>
      </c>
      <c r="C79" s="59" t="s">
        <v>24</v>
      </c>
      <c r="D79" s="50" t="s">
        <v>59</v>
      </c>
      <c r="E79" s="59" t="s">
        <v>24</v>
      </c>
      <c r="F79" s="57" t="s">
        <v>1134</v>
      </c>
      <c r="G79" s="39" t="s">
        <v>1061</v>
      </c>
      <c r="H79" s="40" t="s">
        <v>648</v>
      </c>
      <c r="I79" s="43"/>
      <c r="J79" s="41"/>
      <c r="K79" s="70"/>
    </row>
    <row r="80" spans="1:11" ht="31.5">
      <c r="A80" s="53">
        <v>74</v>
      </c>
      <c r="B80" s="50" t="s">
        <v>1013</v>
      </c>
      <c r="C80" s="59" t="s">
        <v>25</v>
      </c>
      <c r="D80" s="50" t="s">
        <v>418</v>
      </c>
      <c r="E80" s="59" t="s">
        <v>25</v>
      </c>
      <c r="F80" s="57" t="s">
        <v>1134</v>
      </c>
      <c r="G80" s="39" t="s">
        <v>1062</v>
      </c>
      <c r="H80" s="40"/>
      <c r="I80" s="43" t="s">
        <v>648</v>
      </c>
      <c r="J80" s="41"/>
      <c r="K80" s="70"/>
    </row>
    <row r="81" spans="1:11" ht="31.5">
      <c r="A81" s="53">
        <v>75</v>
      </c>
      <c r="B81" s="50" t="s">
        <v>1013</v>
      </c>
      <c r="C81" s="59" t="s">
        <v>25</v>
      </c>
      <c r="D81" s="50" t="s">
        <v>418</v>
      </c>
      <c r="E81" s="59" t="s">
        <v>25</v>
      </c>
      <c r="F81" s="57" t="s">
        <v>1134</v>
      </c>
      <c r="G81" s="39" t="s">
        <v>1063</v>
      </c>
      <c r="H81" s="40"/>
      <c r="I81" s="43"/>
      <c r="J81" s="41" t="s">
        <v>648</v>
      </c>
      <c r="K81" s="70"/>
    </row>
    <row r="82" spans="1:11" ht="31.5">
      <c r="A82" s="53">
        <v>76</v>
      </c>
      <c r="B82" s="50" t="s">
        <v>58</v>
      </c>
      <c r="C82" s="59" t="s">
        <v>24</v>
      </c>
      <c r="D82" s="50" t="s">
        <v>60</v>
      </c>
      <c r="E82" s="59" t="s">
        <v>24</v>
      </c>
      <c r="F82" s="57" t="s">
        <v>1134</v>
      </c>
      <c r="G82" s="39" t="s">
        <v>1061</v>
      </c>
      <c r="H82" s="40" t="s">
        <v>648</v>
      </c>
      <c r="I82" s="43"/>
      <c r="J82" s="41"/>
      <c r="K82" s="70"/>
    </row>
    <row r="83" spans="1:11" ht="31.5">
      <c r="A83" s="53">
        <v>77</v>
      </c>
      <c r="B83" s="50" t="s">
        <v>1014</v>
      </c>
      <c r="C83" s="59" t="s">
        <v>25</v>
      </c>
      <c r="D83" s="50" t="s">
        <v>419</v>
      </c>
      <c r="E83" s="59" t="s">
        <v>25</v>
      </c>
      <c r="F83" s="57" t="s">
        <v>1134</v>
      </c>
      <c r="G83" s="39" t="s">
        <v>1062</v>
      </c>
      <c r="H83" s="40"/>
      <c r="I83" s="43" t="s">
        <v>648</v>
      </c>
      <c r="J83" s="41"/>
      <c r="K83" s="70"/>
    </row>
    <row r="84" spans="1:11" ht="31.5">
      <c r="A84" s="53">
        <v>78</v>
      </c>
      <c r="B84" s="50" t="s">
        <v>1014</v>
      </c>
      <c r="C84" s="59" t="s">
        <v>25</v>
      </c>
      <c r="D84" s="50" t="s">
        <v>419</v>
      </c>
      <c r="E84" s="59" t="s">
        <v>25</v>
      </c>
      <c r="F84" s="57" t="s">
        <v>1134</v>
      </c>
      <c r="G84" s="39" t="s">
        <v>1063</v>
      </c>
      <c r="H84" s="40"/>
      <c r="I84" s="43"/>
      <c r="J84" s="41" t="s">
        <v>648</v>
      </c>
      <c r="K84" s="70"/>
    </row>
    <row r="85" spans="1:11" ht="31.5">
      <c r="A85" s="53">
        <v>79</v>
      </c>
      <c r="B85" s="50" t="s">
        <v>414</v>
      </c>
      <c r="C85" s="59" t="s">
        <v>23</v>
      </c>
      <c r="D85" s="50" t="s">
        <v>415</v>
      </c>
      <c r="E85" s="59" t="s">
        <v>105</v>
      </c>
      <c r="F85" s="57" t="s">
        <v>1134</v>
      </c>
      <c r="G85" s="39" t="s">
        <v>1063</v>
      </c>
      <c r="H85" s="40"/>
      <c r="I85" s="43"/>
      <c r="J85" s="41" t="s">
        <v>648</v>
      </c>
      <c r="K85" s="70"/>
    </row>
    <row r="86" spans="1:11" ht="31.5">
      <c r="A86" s="53">
        <v>80</v>
      </c>
      <c r="B86" s="50" t="s">
        <v>62</v>
      </c>
      <c r="C86" s="59" t="s">
        <v>25</v>
      </c>
      <c r="D86" s="50" t="s">
        <v>61</v>
      </c>
      <c r="E86" s="59" t="s">
        <v>25</v>
      </c>
      <c r="F86" s="57" t="s">
        <v>1134</v>
      </c>
      <c r="G86" s="39" t="s">
        <v>1061</v>
      </c>
      <c r="H86" s="40" t="s">
        <v>648</v>
      </c>
      <c r="I86" s="43"/>
      <c r="J86" s="41"/>
      <c r="K86" s="70"/>
    </row>
    <row r="87" spans="1:11" ht="31.5">
      <c r="A87" s="53">
        <v>81</v>
      </c>
      <c r="B87" s="50" t="s">
        <v>12</v>
      </c>
      <c r="C87" s="59" t="s">
        <v>23</v>
      </c>
      <c r="D87" s="50" t="s">
        <v>422</v>
      </c>
      <c r="E87" s="59" t="s">
        <v>25</v>
      </c>
      <c r="F87" s="57" t="s">
        <v>1134</v>
      </c>
      <c r="G87" s="39" t="s">
        <v>1062</v>
      </c>
      <c r="H87" s="40"/>
      <c r="I87" s="43" t="s">
        <v>648</v>
      </c>
      <c r="J87" s="41"/>
      <c r="K87" s="70"/>
    </row>
    <row r="88" spans="1:11" ht="47.25">
      <c r="A88" s="53">
        <v>82</v>
      </c>
      <c r="B88" s="50" t="s">
        <v>420</v>
      </c>
      <c r="C88" s="59" t="s">
        <v>23</v>
      </c>
      <c r="D88" s="50" t="s">
        <v>421</v>
      </c>
      <c r="E88" s="59" t="s">
        <v>24</v>
      </c>
      <c r="F88" s="57" t="s">
        <v>1134</v>
      </c>
      <c r="G88" s="39" t="s">
        <v>1063</v>
      </c>
      <c r="H88" s="40"/>
      <c r="I88" s="43"/>
      <c r="J88" s="41" t="s">
        <v>648</v>
      </c>
      <c r="K88" s="70"/>
    </row>
    <row r="89" spans="1:11" ht="31.5">
      <c r="A89" s="53">
        <v>83</v>
      </c>
      <c r="B89" s="50" t="s">
        <v>15</v>
      </c>
      <c r="C89" s="59" t="s">
        <v>23</v>
      </c>
      <c r="D89" s="50" t="s">
        <v>425</v>
      </c>
      <c r="E89" s="59" t="s">
        <v>25</v>
      </c>
      <c r="F89" s="57" t="s">
        <v>1134</v>
      </c>
      <c r="G89" s="39" t="s">
        <v>1062</v>
      </c>
      <c r="H89" s="40"/>
      <c r="I89" s="43" t="s">
        <v>648</v>
      </c>
      <c r="J89" s="41"/>
      <c r="K89" s="70"/>
    </row>
    <row r="90" spans="1:11" ht="31.5">
      <c r="A90" s="53">
        <v>84</v>
      </c>
      <c r="B90" s="50" t="s">
        <v>423</v>
      </c>
      <c r="C90" s="59" t="s">
        <v>24</v>
      </c>
      <c r="D90" s="50" t="s">
        <v>424</v>
      </c>
      <c r="E90" s="59" t="s">
        <v>24</v>
      </c>
      <c r="F90" s="57" t="s">
        <v>1134</v>
      </c>
      <c r="G90" s="39" t="s">
        <v>1063</v>
      </c>
      <c r="H90" s="40"/>
      <c r="I90" s="43"/>
      <c r="J90" s="41" t="s">
        <v>648</v>
      </c>
      <c r="K90" s="70"/>
    </row>
    <row r="91" spans="1:11" ht="31.5">
      <c r="A91" s="53">
        <v>85</v>
      </c>
      <c r="B91" s="50" t="s">
        <v>63</v>
      </c>
      <c r="C91" s="59" t="s">
        <v>25</v>
      </c>
      <c r="D91" s="50" t="s">
        <v>64</v>
      </c>
      <c r="E91" s="59" t="s">
        <v>25</v>
      </c>
      <c r="F91" s="57" t="s">
        <v>1134</v>
      </c>
      <c r="G91" s="39" t="s">
        <v>1061</v>
      </c>
      <c r="H91" s="40" t="s">
        <v>648</v>
      </c>
      <c r="I91" s="43"/>
      <c r="J91" s="41"/>
      <c r="K91" s="70"/>
    </row>
    <row r="92" spans="1:11" ht="31.5">
      <c r="A92" s="53">
        <v>86</v>
      </c>
      <c r="B92" s="50" t="s">
        <v>428</v>
      </c>
      <c r="C92" s="59" t="s">
        <v>25</v>
      </c>
      <c r="D92" s="50" t="s">
        <v>429</v>
      </c>
      <c r="E92" s="59" t="s">
        <v>25</v>
      </c>
      <c r="F92" s="57" t="s">
        <v>1134</v>
      </c>
      <c r="G92" s="39" t="s">
        <v>1062</v>
      </c>
      <c r="H92" s="40"/>
      <c r="I92" s="43" t="s">
        <v>648</v>
      </c>
      <c r="J92" s="41"/>
      <c r="K92" s="70"/>
    </row>
    <row r="93" spans="1:11" ht="31.5">
      <c r="A93" s="53">
        <v>87</v>
      </c>
      <c r="B93" s="50" t="s">
        <v>430</v>
      </c>
      <c r="C93" s="59" t="s">
        <v>25</v>
      </c>
      <c r="D93" s="50" t="s">
        <v>431</v>
      </c>
      <c r="E93" s="59" t="s">
        <v>25</v>
      </c>
      <c r="F93" s="57" t="s">
        <v>1134</v>
      </c>
      <c r="G93" s="39" t="s">
        <v>1062</v>
      </c>
      <c r="H93" s="40"/>
      <c r="I93" s="43" t="s">
        <v>648</v>
      </c>
      <c r="J93" s="41"/>
      <c r="K93" s="70"/>
    </row>
    <row r="94" spans="1:11" ht="47.25">
      <c r="A94" s="53">
        <v>88</v>
      </c>
      <c r="B94" s="50" t="s">
        <v>426</v>
      </c>
      <c r="C94" s="59" t="s">
        <v>24</v>
      </c>
      <c r="D94" s="50" t="s">
        <v>427</v>
      </c>
      <c r="E94" s="59" t="s">
        <v>24</v>
      </c>
      <c r="F94" s="57" t="s">
        <v>1134</v>
      </c>
      <c r="G94" s="39" t="s">
        <v>1063</v>
      </c>
      <c r="H94" s="40"/>
      <c r="I94" s="43"/>
      <c r="J94" s="41" t="s">
        <v>648</v>
      </c>
      <c r="K94" s="70"/>
    </row>
    <row r="95" spans="1:11" ht="31.5">
      <c r="A95" s="53">
        <v>89</v>
      </c>
      <c r="B95" s="50" t="s">
        <v>625</v>
      </c>
      <c r="C95" s="59" t="s">
        <v>26</v>
      </c>
      <c r="D95" s="50" t="s">
        <v>626</v>
      </c>
      <c r="E95" s="59" t="s">
        <v>26</v>
      </c>
      <c r="F95" s="57" t="s">
        <v>1134</v>
      </c>
      <c r="G95" s="39" t="s">
        <v>1063</v>
      </c>
      <c r="H95" s="40"/>
      <c r="I95" s="43"/>
      <c r="J95" s="41" t="s">
        <v>648</v>
      </c>
      <c r="K95" s="70"/>
    </row>
    <row r="96" spans="1:11" ht="17.25" customHeight="1">
      <c r="A96" s="44">
        <v>90</v>
      </c>
      <c r="B96" s="209" t="s">
        <v>1038</v>
      </c>
      <c r="C96" s="210"/>
      <c r="D96" s="211"/>
      <c r="E96" s="67" t="s">
        <v>1146</v>
      </c>
      <c r="F96" s="67" t="s">
        <v>1146</v>
      </c>
      <c r="G96" s="45" t="s">
        <v>1146</v>
      </c>
      <c r="H96" s="45" t="s">
        <v>1146</v>
      </c>
      <c r="I96" s="45" t="s">
        <v>1146</v>
      </c>
      <c r="J96" s="45" t="s">
        <v>1146</v>
      </c>
      <c r="K96" s="45" t="s">
        <v>1146</v>
      </c>
    </row>
    <row r="97" spans="1:11" ht="31.5">
      <c r="A97" s="53">
        <v>91</v>
      </c>
      <c r="B97" s="50" t="s">
        <v>65</v>
      </c>
      <c r="C97" s="59" t="s">
        <v>24</v>
      </c>
      <c r="D97" s="50" t="s">
        <v>66</v>
      </c>
      <c r="E97" s="59" t="s">
        <v>25</v>
      </c>
      <c r="F97" s="57" t="s">
        <v>1134</v>
      </c>
      <c r="G97" s="39" t="s">
        <v>1061</v>
      </c>
      <c r="H97" s="40" t="s">
        <v>648</v>
      </c>
      <c r="I97" s="43"/>
      <c r="J97" s="41"/>
      <c r="K97" s="70"/>
    </row>
    <row r="98" spans="1:11" ht="31.5">
      <c r="A98" s="53">
        <v>92</v>
      </c>
      <c r="B98" s="50" t="s">
        <v>50</v>
      </c>
      <c r="C98" s="59" t="s">
        <v>25</v>
      </c>
      <c r="D98" s="50" t="s">
        <v>51</v>
      </c>
      <c r="E98" s="59" t="s">
        <v>25</v>
      </c>
      <c r="F98" s="57" t="s">
        <v>1134</v>
      </c>
      <c r="G98" s="39" t="s">
        <v>1061</v>
      </c>
      <c r="H98" s="40" t="s">
        <v>648</v>
      </c>
      <c r="I98" s="43"/>
      <c r="J98" s="41"/>
      <c r="K98" s="70"/>
    </row>
    <row r="99" spans="1:11" ht="31.5">
      <c r="A99" s="53">
        <v>93</v>
      </c>
      <c r="B99" s="50" t="s">
        <v>432</v>
      </c>
      <c r="C99" s="59" t="s">
        <v>25</v>
      </c>
      <c r="D99" s="50" t="s">
        <v>433</v>
      </c>
      <c r="E99" s="59" t="s">
        <v>25</v>
      </c>
      <c r="F99" s="57" t="s">
        <v>1134</v>
      </c>
      <c r="G99" s="39" t="s">
        <v>1062</v>
      </c>
      <c r="H99" s="40"/>
      <c r="I99" s="43" t="s">
        <v>648</v>
      </c>
      <c r="J99" s="41"/>
      <c r="K99" s="70"/>
    </row>
    <row r="100" spans="1:11" ht="31.5">
      <c r="A100" s="53">
        <v>94</v>
      </c>
      <c r="B100" s="50" t="s">
        <v>52</v>
      </c>
      <c r="C100" s="59" t="s">
        <v>25</v>
      </c>
      <c r="D100" s="50" t="s">
        <v>53</v>
      </c>
      <c r="E100" s="59" t="s">
        <v>25</v>
      </c>
      <c r="F100" s="57" t="s">
        <v>1134</v>
      </c>
      <c r="G100" s="39" t="s">
        <v>1061</v>
      </c>
      <c r="H100" s="40" t="s">
        <v>648</v>
      </c>
      <c r="I100" s="43"/>
      <c r="J100" s="41"/>
      <c r="K100" s="70"/>
    </row>
    <row r="101" spans="1:11" ht="31.5">
      <c r="A101" s="53">
        <v>95</v>
      </c>
      <c r="B101" s="50" t="s">
        <v>436</v>
      </c>
      <c r="C101" s="59" t="s">
        <v>25</v>
      </c>
      <c r="D101" s="50" t="s">
        <v>437</v>
      </c>
      <c r="E101" s="59" t="s">
        <v>25</v>
      </c>
      <c r="F101" s="57" t="s">
        <v>1134</v>
      </c>
      <c r="G101" s="39" t="s">
        <v>1062</v>
      </c>
      <c r="H101" s="40"/>
      <c r="I101" s="43" t="s">
        <v>648</v>
      </c>
      <c r="J101" s="41"/>
      <c r="K101" s="70"/>
    </row>
    <row r="102" spans="1:11" ht="31.5">
      <c r="A102" s="53">
        <v>96</v>
      </c>
      <c r="B102" s="50" t="s">
        <v>438</v>
      </c>
      <c r="C102" s="59" t="s">
        <v>25</v>
      </c>
      <c r="D102" s="50" t="s">
        <v>439</v>
      </c>
      <c r="E102" s="59" t="s">
        <v>105</v>
      </c>
      <c r="F102" s="57" t="s">
        <v>1134</v>
      </c>
      <c r="G102" s="39" t="s">
        <v>1063</v>
      </c>
      <c r="H102" s="40"/>
      <c r="I102" s="43"/>
      <c r="J102" s="41" t="s">
        <v>648</v>
      </c>
      <c r="K102" s="70"/>
    </row>
    <row r="103" spans="1:11" ht="31.5">
      <c r="A103" s="53">
        <v>97</v>
      </c>
      <c r="B103" s="50" t="s">
        <v>440</v>
      </c>
      <c r="C103" s="59" t="s">
        <v>25</v>
      </c>
      <c r="D103" s="50" t="s">
        <v>441</v>
      </c>
      <c r="E103" s="59" t="s">
        <v>25</v>
      </c>
      <c r="F103" s="57" t="s">
        <v>1134</v>
      </c>
      <c r="G103" s="39" t="s">
        <v>1062</v>
      </c>
      <c r="H103" s="40"/>
      <c r="I103" s="43" t="s">
        <v>648</v>
      </c>
      <c r="J103" s="41"/>
      <c r="K103" s="70"/>
    </row>
    <row r="104" spans="1:11" ht="31.5">
      <c r="A104" s="53">
        <v>98</v>
      </c>
      <c r="B104" s="50" t="s">
        <v>442</v>
      </c>
      <c r="C104" s="59" t="s">
        <v>25</v>
      </c>
      <c r="D104" s="50" t="s">
        <v>443</v>
      </c>
      <c r="E104" s="59" t="s">
        <v>25</v>
      </c>
      <c r="F104" s="57" t="s">
        <v>1134</v>
      </c>
      <c r="G104" s="39" t="s">
        <v>1063</v>
      </c>
      <c r="H104" s="40"/>
      <c r="I104" s="43"/>
      <c r="J104" s="41" t="s">
        <v>648</v>
      </c>
      <c r="K104" s="70"/>
    </row>
    <row r="105" spans="1:11" ht="31.5">
      <c r="A105" s="53">
        <v>99</v>
      </c>
      <c r="B105" s="50" t="s">
        <v>444</v>
      </c>
      <c r="C105" s="59" t="s">
        <v>25</v>
      </c>
      <c r="D105" s="50" t="s">
        <v>445</v>
      </c>
      <c r="E105" s="59" t="s">
        <v>25</v>
      </c>
      <c r="F105" s="57" t="s">
        <v>1134</v>
      </c>
      <c r="G105" s="39" t="s">
        <v>1062</v>
      </c>
      <c r="H105" s="40"/>
      <c r="I105" s="43" t="s">
        <v>648</v>
      </c>
      <c r="J105" s="41"/>
      <c r="K105" s="70"/>
    </row>
    <row r="106" spans="1:11" ht="31.5">
      <c r="A106" s="53">
        <v>100</v>
      </c>
      <c r="B106" s="50" t="s">
        <v>434</v>
      </c>
      <c r="C106" s="59" t="s">
        <v>25</v>
      </c>
      <c r="D106" s="50" t="s">
        <v>435</v>
      </c>
      <c r="E106" s="59" t="s">
        <v>25</v>
      </c>
      <c r="F106" s="57" t="s">
        <v>1134</v>
      </c>
      <c r="G106" s="39" t="s">
        <v>1063</v>
      </c>
      <c r="H106" s="40"/>
      <c r="I106" s="43"/>
      <c r="J106" s="41" t="s">
        <v>648</v>
      </c>
      <c r="K106" s="70"/>
    </row>
    <row r="107" spans="1:11" ht="31.5">
      <c r="A107" s="53">
        <v>101</v>
      </c>
      <c r="B107" s="50" t="s">
        <v>446</v>
      </c>
      <c r="C107" s="59" t="s">
        <v>25</v>
      </c>
      <c r="D107" s="50" t="s">
        <v>1050</v>
      </c>
      <c r="E107" s="59" t="s">
        <v>25</v>
      </c>
      <c r="F107" s="57" t="s">
        <v>1134</v>
      </c>
      <c r="G107" s="39" t="s">
        <v>1063</v>
      </c>
      <c r="H107" s="40"/>
      <c r="I107" s="43"/>
      <c r="J107" s="41" t="s">
        <v>648</v>
      </c>
      <c r="K107" s="70"/>
    </row>
    <row r="108" spans="1:11" ht="31.5">
      <c r="A108" s="53">
        <v>102</v>
      </c>
      <c r="B108" s="50" t="s">
        <v>447</v>
      </c>
      <c r="C108" s="59" t="s">
        <v>25</v>
      </c>
      <c r="D108" s="50" t="s">
        <v>448</v>
      </c>
      <c r="E108" s="59" t="s">
        <v>25</v>
      </c>
      <c r="F108" s="57" t="s">
        <v>1134</v>
      </c>
      <c r="G108" s="39" t="s">
        <v>1062</v>
      </c>
      <c r="H108" s="40"/>
      <c r="I108" s="43" t="s">
        <v>648</v>
      </c>
      <c r="J108" s="41"/>
      <c r="K108" s="70"/>
    </row>
    <row r="109" spans="1:11" ht="31.5">
      <c r="A109" s="53">
        <v>103</v>
      </c>
      <c r="B109" s="50" t="s">
        <v>449</v>
      </c>
      <c r="C109" s="59" t="s">
        <v>25</v>
      </c>
      <c r="D109" s="50" t="s">
        <v>450</v>
      </c>
      <c r="E109" s="59" t="s">
        <v>25</v>
      </c>
      <c r="F109" s="57" t="s">
        <v>1134</v>
      </c>
      <c r="G109" s="39" t="s">
        <v>1063</v>
      </c>
      <c r="H109" s="40"/>
      <c r="I109" s="43"/>
      <c r="J109" s="41" t="s">
        <v>648</v>
      </c>
      <c r="K109" s="70"/>
    </row>
    <row r="110" spans="1:11">
      <c r="A110" s="53">
        <v>104</v>
      </c>
      <c r="B110" s="50" t="s">
        <v>451</v>
      </c>
      <c r="C110" s="59" t="s">
        <v>25</v>
      </c>
      <c r="D110" s="50" t="s">
        <v>452</v>
      </c>
      <c r="E110" s="59" t="s">
        <v>25</v>
      </c>
      <c r="F110" s="57" t="s">
        <v>1134</v>
      </c>
      <c r="G110" s="39" t="s">
        <v>1062</v>
      </c>
      <c r="H110" s="40"/>
      <c r="I110" s="43" t="s">
        <v>648</v>
      </c>
      <c r="J110" s="41"/>
      <c r="K110" s="70"/>
    </row>
    <row r="111" spans="1:11" ht="31.5">
      <c r="A111" s="53">
        <v>105</v>
      </c>
      <c r="B111" s="50" t="s">
        <v>453</v>
      </c>
      <c r="C111" s="59" t="s">
        <v>25</v>
      </c>
      <c r="D111" s="50" t="s">
        <v>454</v>
      </c>
      <c r="E111" s="59" t="s">
        <v>25</v>
      </c>
      <c r="F111" s="57" t="s">
        <v>1134</v>
      </c>
      <c r="G111" s="39" t="s">
        <v>1063</v>
      </c>
      <c r="H111" s="40"/>
      <c r="I111" s="43"/>
      <c r="J111" s="41" t="s">
        <v>648</v>
      </c>
      <c r="K111" s="70"/>
    </row>
    <row r="112" spans="1:11" ht="47.25">
      <c r="A112" s="53">
        <v>106</v>
      </c>
      <c r="B112" s="50" t="s">
        <v>455</v>
      </c>
      <c r="C112" s="59" t="s">
        <v>105</v>
      </c>
      <c r="D112" s="50" t="s">
        <v>456</v>
      </c>
      <c r="E112" s="59" t="s">
        <v>105</v>
      </c>
      <c r="F112" s="57" t="s">
        <v>1134</v>
      </c>
      <c r="G112" s="39" t="s">
        <v>1063</v>
      </c>
      <c r="H112" s="40"/>
      <c r="I112" s="43"/>
      <c r="J112" s="41" t="s">
        <v>648</v>
      </c>
      <c r="K112" s="70"/>
    </row>
    <row r="113" spans="1:11" ht="17.25" customHeight="1">
      <c r="A113" s="44">
        <v>107</v>
      </c>
      <c r="B113" s="209" t="s">
        <v>984</v>
      </c>
      <c r="C113" s="210"/>
      <c r="D113" s="211"/>
      <c r="E113" s="67" t="s">
        <v>1146</v>
      </c>
      <c r="F113" s="67" t="s">
        <v>1146</v>
      </c>
      <c r="G113" s="45" t="s">
        <v>1146</v>
      </c>
      <c r="H113" s="45" t="s">
        <v>1146</v>
      </c>
      <c r="I113" s="45" t="s">
        <v>1146</v>
      </c>
      <c r="J113" s="45" t="s">
        <v>1146</v>
      </c>
      <c r="K113" s="45" t="s">
        <v>1146</v>
      </c>
    </row>
    <row r="114" spans="1:11">
      <c r="A114" s="53">
        <v>108</v>
      </c>
      <c r="B114" s="50" t="s">
        <v>16</v>
      </c>
      <c r="C114" s="59" t="s">
        <v>23</v>
      </c>
      <c r="D114" s="50" t="s">
        <v>457</v>
      </c>
      <c r="E114" s="59" t="s">
        <v>25</v>
      </c>
      <c r="F114" s="57" t="s">
        <v>1134</v>
      </c>
      <c r="G114" s="39" t="s">
        <v>1061</v>
      </c>
      <c r="H114" s="40" t="s">
        <v>648</v>
      </c>
      <c r="I114" s="43"/>
      <c r="J114" s="41"/>
      <c r="K114" s="70"/>
    </row>
    <row r="115" spans="1:11" ht="31.5">
      <c r="A115" s="53">
        <v>109</v>
      </c>
      <c r="B115" s="50" t="s">
        <v>18</v>
      </c>
      <c r="C115" s="59" t="s">
        <v>23</v>
      </c>
      <c r="D115" s="50" t="s">
        <v>458</v>
      </c>
      <c r="E115" s="59" t="s">
        <v>25</v>
      </c>
      <c r="F115" s="57" t="s">
        <v>1134</v>
      </c>
      <c r="G115" s="39" t="s">
        <v>1062</v>
      </c>
      <c r="H115" s="40"/>
      <c r="I115" s="43" t="s">
        <v>648</v>
      </c>
      <c r="J115" s="41"/>
      <c r="K115" s="70"/>
    </row>
    <row r="116" spans="1:11" ht="31.5">
      <c r="A116" s="53">
        <v>110</v>
      </c>
      <c r="B116" s="50" t="s">
        <v>459</v>
      </c>
      <c r="C116" s="59" t="s">
        <v>23</v>
      </c>
      <c r="D116" s="50" t="s">
        <v>460</v>
      </c>
      <c r="E116" s="59" t="s">
        <v>25</v>
      </c>
      <c r="F116" s="57" t="s">
        <v>1134</v>
      </c>
      <c r="G116" s="39" t="s">
        <v>1063</v>
      </c>
      <c r="H116" s="40"/>
      <c r="I116" s="43"/>
      <c r="J116" s="41" t="s">
        <v>648</v>
      </c>
      <c r="K116" s="70"/>
    </row>
    <row r="117" spans="1:11" ht="31.5">
      <c r="A117" s="53">
        <v>111</v>
      </c>
      <c r="B117" s="50" t="s">
        <v>17</v>
      </c>
      <c r="C117" s="59" t="s">
        <v>23</v>
      </c>
      <c r="D117" s="50" t="s">
        <v>461</v>
      </c>
      <c r="E117" s="59" t="s">
        <v>25</v>
      </c>
      <c r="F117" s="57" t="s">
        <v>1134</v>
      </c>
      <c r="G117" s="39" t="s">
        <v>1061</v>
      </c>
      <c r="H117" s="40" t="s">
        <v>648</v>
      </c>
      <c r="I117" s="43"/>
      <c r="J117" s="41"/>
      <c r="K117" s="70"/>
    </row>
    <row r="118" spans="1:11" ht="31.5">
      <c r="A118" s="53">
        <v>112</v>
      </c>
      <c r="B118" s="50" t="s">
        <v>462</v>
      </c>
      <c r="C118" s="59" t="s">
        <v>25</v>
      </c>
      <c r="D118" s="50" t="s">
        <v>463</v>
      </c>
      <c r="E118" s="59" t="s">
        <v>25</v>
      </c>
      <c r="F118" s="57" t="s">
        <v>1134</v>
      </c>
      <c r="G118" s="39" t="s">
        <v>1062</v>
      </c>
      <c r="H118" s="40"/>
      <c r="I118" s="43" t="s">
        <v>648</v>
      </c>
      <c r="J118" s="41"/>
      <c r="K118" s="70"/>
    </row>
    <row r="119" spans="1:11" ht="47.25">
      <c r="A119" s="53">
        <v>113</v>
      </c>
      <c r="B119" s="50" t="s">
        <v>466</v>
      </c>
      <c r="C119" s="59" t="s">
        <v>25</v>
      </c>
      <c r="D119" s="50" t="s">
        <v>467</v>
      </c>
      <c r="E119" s="59" t="s">
        <v>25</v>
      </c>
      <c r="F119" s="57" t="s">
        <v>1134</v>
      </c>
      <c r="G119" s="39" t="s">
        <v>1062</v>
      </c>
      <c r="H119" s="40"/>
      <c r="I119" s="43" t="s">
        <v>648</v>
      </c>
      <c r="J119" s="41"/>
      <c r="K119" s="70"/>
    </row>
    <row r="120" spans="1:11">
      <c r="A120" s="53">
        <v>114</v>
      </c>
      <c r="B120" s="50" t="s">
        <v>19</v>
      </c>
      <c r="C120" s="59" t="s">
        <v>23</v>
      </c>
      <c r="D120" s="50" t="s">
        <v>468</v>
      </c>
      <c r="E120" s="59" t="s">
        <v>23</v>
      </c>
      <c r="F120" s="57" t="s">
        <v>1134</v>
      </c>
      <c r="G120" s="39" t="s">
        <v>1061</v>
      </c>
      <c r="H120" s="40" t="s">
        <v>648</v>
      </c>
      <c r="I120" s="43"/>
      <c r="J120" s="41"/>
      <c r="K120" s="70"/>
    </row>
    <row r="121" spans="1:11">
      <c r="A121" s="53">
        <v>115</v>
      </c>
      <c r="B121" s="50" t="s">
        <v>469</v>
      </c>
      <c r="C121" s="59" t="s">
        <v>23</v>
      </c>
      <c r="D121" s="50" t="s">
        <v>470</v>
      </c>
      <c r="E121" s="59" t="s">
        <v>25</v>
      </c>
      <c r="F121" s="57" t="s">
        <v>1134</v>
      </c>
      <c r="G121" s="39" t="s">
        <v>1062</v>
      </c>
      <c r="H121" s="40"/>
      <c r="I121" s="43" t="s">
        <v>648</v>
      </c>
      <c r="J121" s="41"/>
      <c r="K121" s="70"/>
    </row>
    <row r="122" spans="1:11" ht="31.5">
      <c r="A122" s="53">
        <v>116</v>
      </c>
      <c r="B122" s="50" t="s">
        <v>464</v>
      </c>
      <c r="C122" s="59" t="s">
        <v>105</v>
      </c>
      <c r="D122" s="50" t="s">
        <v>465</v>
      </c>
      <c r="E122" s="59" t="s">
        <v>25</v>
      </c>
      <c r="F122" s="57" t="s">
        <v>1134</v>
      </c>
      <c r="G122" s="39" t="s">
        <v>1063</v>
      </c>
      <c r="H122" s="40"/>
      <c r="I122" s="43"/>
      <c r="J122" s="41" t="s">
        <v>648</v>
      </c>
      <c r="K122" s="70"/>
    </row>
    <row r="123" spans="1:11">
      <c r="A123" s="53">
        <v>117</v>
      </c>
      <c r="B123" s="50" t="s">
        <v>22</v>
      </c>
      <c r="C123" s="59" t="s">
        <v>23</v>
      </c>
      <c r="D123" s="50" t="s">
        <v>471</v>
      </c>
      <c r="E123" s="59" t="s">
        <v>23</v>
      </c>
      <c r="F123" s="57" t="s">
        <v>1134</v>
      </c>
      <c r="G123" s="39" t="s">
        <v>1063</v>
      </c>
      <c r="H123" s="40"/>
      <c r="I123" s="43"/>
      <c r="J123" s="41" t="s">
        <v>648</v>
      </c>
      <c r="K123" s="70"/>
    </row>
    <row r="124" spans="1:11" ht="31.5">
      <c r="A124" s="53">
        <v>118</v>
      </c>
      <c r="B124" s="50" t="s">
        <v>472</v>
      </c>
      <c r="C124" s="59" t="s">
        <v>23</v>
      </c>
      <c r="D124" s="50" t="s">
        <v>473</v>
      </c>
      <c r="E124" s="59" t="s">
        <v>23</v>
      </c>
      <c r="F124" s="57" t="s">
        <v>1134</v>
      </c>
      <c r="G124" s="39" t="s">
        <v>1061</v>
      </c>
      <c r="H124" s="40" t="s">
        <v>648</v>
      </c>
      <c r="I124" s="43"/>
      <c r="J124" s="41"/>
      <c r="K124" s="70"/>
    </row>
    <row r="125" spans="1:11">
      <c r="A125" s="53">
        <v>119</v>
      </c>
      <c r="B125" s="50" t="s">
        <v>474</v>
      </c>
      <c r="C125" s="59" t="s">
        <v>23</v>
      </c>
      <c r="D125" s="50" t="s">
        <v>475</v>
      </c>
      <c r="E125" s="59" t="s">
        <v>25</v>
      </c>
      <c r="F125" s="57" t="s">
        <v>1134</v>
      </c>
      <c r="G125" s="39" t="s">
        <v>1062</v>
      </c>
      <c r="H125" s="40"/>
      <c r="I125" s="43" t="s">
        <v>648</v>
      </c>
      <c r="J125" s="41"/>
      <c r="K125" s="70"/>
    </row>
    <row r="126" spans="1:11" ht="31.5">
      <c r="A126" s="53">
        <v>120</v>
      </c>
      <c r="B126" s="50" t="s">
        <v>476</v>
      </c>
      <c r="C126" s="59" t="s">
        <v>23</v>
      </c>
      <c r="D126" s="50" t="s">
        <v>477</v>
      </c>
      <c r="E126" s="59" t="s">
        <v>105</v>
      </c>
      <c r="F126" s="57" t="s">
        <v>1134</v>
      </c>
      <c r="G126" s="39" t="s">
        <v>1063</v>
      </c>
      <c r="H126" s="40"/>
      <c r="I126" s="43"/>
      <c r="J126" s="41" t="s">
        <v>648</v>
      </c>
      <c r="K126" s="70"/>
    </row>
    <row r="127" spans="1:11">
      <c r="A127" s="53">
        <v>121</v>
      </c>
      <c r="B127" s="50" t="s">
        <v>20</v>
      </c>
      <c r="C127" s="59" t="s">
        <v>23</v>
      </c>
      <c r="D127" s="50" t="s">
        <v>478</v>
      </c>
      <c r="E127" s="59" t="s">
        <v>25</v>
      </c>
      <c r="F127" s="57" t="s">
        <v>1134</v>
      </c>
      <c r="G127" s="39" t="s">
        <v>1061</v>
      </c>
      <c r="H127" s="40" t="s">
        <v>648</v>
      </c>
      <c r="I127" s="43"/>
      <c r="J127" s="41"/>
      <c r="K127" s="70"/>
    </row>
    <row r="128" spans="1:11">
      <c r="A128" s="53">
        <v>122</v>
      </c>
      <c r="B128" s="50" t="s">
        <v>479</v>
      </c>
      <c r="C128" s="59" t="s">
        <v>23</v>
      </c>
      <c r="D128" s="50" t="s">
        <v>480</v>
      </c>
      <c r="E128" s="59" t="s">
        <v>25</v>
      </c>
      <c r="F128" s="57" t="s">
        <v>1134</v>
      </c>
      <c r="G128" s="39" t="s">
        <v>1062</v>
      </c>
      <c r="H128" s="40"/>
      <c r="I128" s="43" t="s">
        <v>648</v>
      </c>
      <c r="J128" s="41"/>
      <c r="K128" s="70"/>
    </row>
    <row r="129" spans="1:11" ht="31.5">
      <c r="A129" s="53">
        <v>123</v>
      </c>
      <c r="B129" s="50" t="s">
        <v>481</v>
      </c>
      <c r="C129" s="59" t="s">
        <v>23</v>
      </c>
      <c r="D129" s="50" t="s">
        <v>482</v>
      </c>
      <c r="E129" s="59" t="s">
        <v>23</v>
      </c>
      <c r="F129" s="57" t="s">
        <v>1134</v>
      </c>
      <c r="G129" s="39" t="s">
        <v>1063</v>
      </c>
      <c r="H129" s="40"/>
      <c r="I129" s="43"/>
      <c r="J129" s="41" t="s">
        <v>648</v>
      </c>
      <c r="K129" s="70"/>
    </row>
    <row r="130" spans="1:11">
      <c r="A130" s="53">
        <v>124</v>
      </c>
      <c r="B130" s="50" t="s">
        <v>483</v>
      </c>
      <c r="C130" s="59" t="s">
        <v>23</v>
      </c>
      <c r="D130" s="50" t="s">
        <v>484</v>
      </c>
      <c r="E130" s="59" t="s">
        <v>25</v>
      </c>
      <c r="F130" s="57" t="s">
        <v>1134</v>
      </c>
      <c r="G130" s="39" t="s">
        <v>1061</v>
      </c>
      <c r="H130" s="40" t="s">
        <v>648</v>
      </c>
      <c r="I130" s="43"/>
      <c r="J130" s="41"/>
      <c r="K130" s="70"/>
    </row>
    <row r="131" spans="1:11">
      <c r="A131" s="53">
        <v>125</v>
      </c>
      <c r="B131" s="50" t="s">
        <v>490</v>
      </c>
      <c r="C131" s="59" t="s">
        <v>23</v>
      </c>
      <c r="D131" s="50" t="s">
        <v>491</v>
      </c>
      <c r="E131" s="59" t="s">
        <v>25</v>
      </c>
      <c r="F131" s="57" t="s">
        <v>1134</v>
      </c>
      <c r="G131" s="39" t="s">
        <v>1062</v>
      </c>
      <c r="H131" s="40"/>
      <c r="I131" s="43" t="s">
        <v>648</v>
      </c>
      <c r="J131" s="41"/>
      <c r="K131" s="70"/>
    </row>
    <row r="132" spans="1:11" ht="31.5">
      <c r="A132" s="53">
        <v>126</v>
      </c>
      <c r="B132" s="50" t="s">
        <v>492</v>
      </c>
      <c r="C132" s="59" t="s">
        <v>23</v>
      </c>
      <c r="D132" s="50" t="s">
        <v>493</v>
      </c>
      <c r="E132" s="59" t="s">
        <v>25</v>
      </c>
      <c r="F132" s="57" t="s">
        <v>1134</v>
      </c>
      <c r="G132" s="39" t="s">
        <v>1063</v>
      </c>
      <c r="H132" s="40"/>
      <c r="I132" s="43"/>
      <c r="J132" s="41" t="s">
        <v>648</v>
      </c>
      <c r="K132" s="70"/>
    </row>
    <row r="133" spans="1:11">
      <c r="A133" s="53">
        <v>127</v>
      </c>
      <c r="B133" s="50" t="s">
        <v>21</v>
      </c>
      <c r="C133" s="59" t="s">
        <v>23</v>
      </c>
      <c r="D133" s="50" t="s">
        <v>485</v>
      </c>
      <c r="E133" s="59" t="s">
        <v>23</v>
      </c>
      <c r="F133" s="57" t="s">
        <v>1134</v>
      </c>
      <c r="G133" s="39" t="s">
        <v>1062</v>
      </c>
      <c r="H133" s="40"/>
      <c r="I133" s="43" t="s">
        <v>648</v>
      </c>
      <c r="J133" s="41"/>
      <c r="K133" s="70"/>
    </row>
    <row r="134" spans="1:11" ht="31.5">
      <c r="A134" s="53">
        <v>128</v>
      </c>
      <c r="B134" s="50" t="s">
        <v>488</v>
      </c>
      <c r="C134" s="59" t="s">
        <v>25</v>
      </c>
      <c r="D134" s="50" t="s">
        <v>489</v>
      </c>
      <c r="E134" s="59" t="s">
        <v>25</v>
      </c>
      <c r="F134" s="57" t="s">
        <v>1134</v>
      </c>
      <c r="G134" s="39" t="s">
        <v>1061</v>
      </c>
      <c r="H134" s="40" t="s">
        <v>648</v>
      </c>
      <c r="I134" s="43"/>
      <c r="J134" s="41"/>
      <c r="K134" s="70"/>
    </row>
    <row r="135" spans="1:11">
      <c r="A135" s="53">
        <v>129</v>
      </c>
      <c r="B135" s="50" t="s">
        <v>494</v>
      </c>
      <c r="C135" s="59" t="s">
        <v>25</v>
      </c>
      <c r="D135" s="50" t="s">
        <v>495</v>
      </c>
      <c r="E135" s="59" t="s">
        <v>25</v>
      </c>
      <c r="F135" s="57" t="s">
        <v>1134</v>
      </c>
      <c r="G135" s="39" t="s">
        <v>1061</v>
      </c>
      <c r="H135" s="40" t="s">
        <v>648</v>
      </c>
      <c r="I135" s="43"/>
      <c r="J135" s="41"/>
      <c r="K135" s="70"/>
    </row>
    <row r="136" spans="1:11" ht="31.5">
      <c r="A136" s="53">
        <v>130</v>
      </c>
      <c r="B136" s="50" t="s">
        <v>486</v>
      </c>
      <c r="C136" s="59" t="s">
        <v>23</v>
      </c>
      <c r="D136" s="50" t="s">
        <v>487</v>
      </c>
      <c r="E136" s="59" t="s">
        <v>105</v>
      </c>
      <c r="F136" s="57" t="s">
        <v>1134</v>
      </c>
      <c r="G136" s="39" t="s">
        <v>1063</v>
      </c>
      <c r="H136" s="40"/>
      <c r="I136" s="43"/>
      <c r="J136" s="41" t="s">
        <v>648</v>
      </c>
      <c r="K136" s="70"/>
    </row>
    <row r="137" spans="1:11" ht="31.5">
      <c r="A137" s="53">
        <v>131</v>
      </c>
      <c r="B137" s="50" t="s">
        <v>496</v>
      </c>
      <c r="C137" s="59" t="s">
        <v>25</v>
      </c>
      <c r="D137" s="50" t="s">
        <v>497</v>
      </c>
      <c r="E137" s="59" t="s">
        <v>25</v>
      </c>
      <c r="F137" s="57" t="s">
        <v>1134</v>
      </c>
      <c r="G137" s="39" t="s">
        <v>1062</v>
      </c>
      <c r="H137" s="40"/>
      <c r="I137" s="43" t="s">
        <v>648</v>
      </c>
      <c r="J137" s="41"/>
      <c r="K137" s="70"/>
    </row>
    <row r="138" spans="1:11" ht="31.5">
      <c r="A138" s="53">
        <v>132</v>
      </c>
      <c r="B138" s="56" t="s">
        <v>1069</v>
      </c>
      <c r="C138" s="59" t="s">
        <v>26</v>
      </c>
      <c r="D138" s="50" t="s">
        <v>1070</v>
      </c>
      <c r="E138" s="59" t="s">
        <v>26</v>
      </c>
      <c r="F138" s="57" t="s">
        <v>1134</v>
      </c>
      <c r="G138" s="39" t="s">
        <v>1061</v>
      </c>
      <c r="H138" s="40" t="s">
        <v>648</v>
      </c>
      <c r="I138" s="43"/>
      <c r="J138" s="41"/>
      <c r="K138" s="70"/>
    </row>
    <row r="139" spans="1:11" ht="47.25">
      <c r="A139" s="53">
        <v>133</v>
      </c>
      <c r="B139" s="56" t="s">
        <v>1069</v>
      </c>
      <c r="C139" s="59" t="s">
        <v>26</v>
      </c>
      <c r="D139" s="50" t="s">
        <v>1067</v>
      </c>
      <c r="E139" s="59" t="s">
        <v>26</v>
      </c>
      <c r="F139" s="57" t="s">
        <v>1134</v>
      </c>
      <c r="G139" s="39" t="s">
        <v>1062</v>
      </c>
      <c r="H139" s="40"/>
      <c r="I139" s="43" t="s">
        <v>648</v>
      </c>
      <c r="J139" s="41"/>
      <c r="K139" s="70"/>
    </row>
    <row r="140" spans="1:11" ht="47.25">
      <c r="A140" s="53">
        <v>134</v>
      </c>
      <c r="B140" s="56" t="s">
        <v>1069</v>
      </c>
      <c r="C140" s="59" t="s">
        <v>26</v>
      </c>
      <c r="D140" s="50" t="s">
        <v>1068</v>
      </c>
      <c r="E140" s="59" t="s">
        <v>26</v>
      </c>
      <c r="F140" s="57" t="s">
        <v>1134</v>
      </c>
      <c r="G140" s="39" t="s">
        <v>1063</v>
      </c>
      <c r="H140" s="40"/>
      <c r="I140" s="43"/>
      <c r="J140" s="41" t="s">
        <v>648</v>
      </c>
      <c r="K140" s="70"/>
    </row>
    <row r="141" spans="1:11" ht="17.25" customHeight="1">
      <c r="A141" s="44">
        <v>135</v>
      </c>
      <c r="B141" s="209" t="s">
        <v>985</v>
      </c>
      <c r="C141" s="210"/>
      <c r="D141" s="211"/>
      <c r="E141" s="67" t="s">
        <v>1146</v>
      </c>
      <c r="F141" s="67" t="s">
        <v>1146</v>
      </c>
      <c r="G141" s="45" t="s">
        <v>1146</v>
      </c>
      <c r="H141" s="45" t="s">
        <v>1146</v>
      </c>
      <c r="I141" s="45" t="s">
        <v>1146</v>
      </c>
      <c r="J141" s="45" t="s">
        <v>1146</v>
      </c>
      <c r="K141" s="45" t="s">
        <v>1146</v>
      </c>
    </row>
    <row r="142" spans="1:11" ht="17.25" customHeight="1">
      <c r="A142" s="44">
        <v>136</v>
      </c>
      <c r="B142" s="209" t="s">
        <v>986</v>
      </c>
      <c r="C142" s="210"/>
      <c r="D142" s="211"/>
      <c r="E142" s="67" t="s">
        <v>1146</v>
      </c>
      <c r="F142" s="67" t="s">
        <v>1146</v>
      </c>
      <c r="G142" s="45" t="s">
        <v>1146</v>
      </c>
      <c r="H142" s="45" t="s">
        <v>1146</v>
      </c>
      <c r="I142" s="45" t="s">
        <v>1146</v>
      </c>
      <c r="J142" s="45" t="s">
        <v>1146</v>
      </c>
      <c r="K142" s="45" t="s">
        <v>1146</v>
      </c>
    </row>
    <row r="143" spans="1:11" ht="31.5">
      <c r="A143" s="53">
        <v>137</v>
      </c>
      <c r="B143" s="50" t="s">
        <v>1040</v>
      </c>
      <c r="C143" s="59" t="s">
        <v>24</v>
      </c>
      <c r="D143" s="50" t="s">
        <v>498</v>
      </c>
      <c r="E143" s="59" t="s">
        <v>24</v>
      </c>
      <c r="F143" s="57" t="s">
        <v>1134</v>
      </c>
      <c r="G143" s="39" t="s">
        <v>1061</v>
      </c>
      <c r="H143" s="40" t="s">
        <v>648</v>
      </c>
      <c r="I143" s="43"/>
      <c r="J143" s="41"/>
      <c r="K143" s="70"/>
    </row>
    <row r="144" spans="1:11" ht="47.25">
      <c r="A144" s="53">
        <v>138</v>
      </c>
      <c r="B144" s="50" t="s">
        <v>499</v>
      </c>
      <c r="C144" s="59" t="s">
        <v>25</v>
      </c>
      <c r="D144" s="50" t="s">
        <v>500</v>
      </c>
      <c r="E144" s="59" t="s">
        <v>25</v>
      </c>
      <c r="F144" s="57" t="s">
        <v>1134</v>
      </c>
      <c r="G144" s="39" t="s">
        <v>1062</v>
      </c>
      <c r="H144" s="40"/>
      <c r="I144" s="43" t="s">
        <v>648</v>
      </c>
      <c r="J144" s="41"/>
      <c r="K144" s="70"/>
    </row>
    <row r="145" spans="1:11" ht="47.25">
      <c r="A145" s="53">
        <v>139</v>
      </c>
      <c r="B145" s="50" t="s">
        <v>1046</v>
      </c>
      <c r="C145" s="59" t="s">
        <v>23</v>
      </c>
      <c r="D145" s="50" t="s">
        <v>501</v>
      </c>
      <c r="E145" s="59" t="s">
        <v>25</v>
      </c>
      <c r="F145" s="57" t="s">
        <v>1134</v>
      </c>
      <c r="G145" s="39" t="s">
        <v>1063</v>
      </c>
      <c r="H145" s="40"/>
      <c r="I145" s="43"/>
      <c r="J145" s="41" t="s">
        <v>648</v>
      </c>
      <c r="K145" s="70"/>
    </row>
    <row r="146" spans="1:11" ht="47.25">
      <c r="A146" s="53">
        <v>140</v>
      </c>
      <c r="B146" s="50" t="s">
        <v>502</v>
      </c>
      <c r="C146" s="59" t="s">
        <v>24</v>
      </c>
      <c r="D146" s="50" t="s">
        <v>503</v>
      </c>
      <c r="E146" s="59" t="s">
        <v>24</v>
      </c>
      <c r="F146" s="57" t="s">
        <v>1134</v>
      </c>
      <c r="G146" s="39" t="s">
        <v>1061</v>
      </c>
      <c r="H146" s="40" t="s">
        <v>648</v>
      </c>
      <c r="I146" s="43"/>
      <c r="J146" s="41"/>
      <c r="K146" s="70"/>
    </row>
    <row r="147" spans="1:11" ht="47.25">
      <c r="A147" s="53">
        <v>141</v>
      </c>
      <c r="B147" s="50" t="s">
        <v>504</v>
      </c>
      <c r="C147" s="59" t="s">
        <v>24</v>
      </c>
      <c r="D147" s="50" t="s">
        <v>505</v>
      </c>
      <c r="E147" s="59" t="s">
        <v>24</v>
      </c>
      <c r="F147" s="57" t="s">
        <v>1134</v>
      </c>
      <c r="G147" s="39" t="s">
        <v>1062</v>
      </c>
      <c r="H147" s="40"/>
      <c r="I147" s="43" t="s">
        <v>648</v>
      </c>
      <c r="J147" s="41"/>
      <c r="K147" s="70"/>
    </row>
    <row r="148" spans="1:11" ht="31.5">
      <c r="A148" s="53">
        <v>142</v>
      </c>
      <c r="B148" s="50" t="s">
        <v>1041</v>
      </c>
      <c r="C148" s="59" t="s">
        <v>25</v>
      </c>
      <c r="D148" s="50" t="s">
        <v>506</v>
      </c>
      <c r="E148" s="59" t="s">
        <v>24</v>
      </c>
      <c r="F148" s="57" t="s">
        <v>1134</v>
      </c>
      <c r="G148" s="39" t="s">
        <v>1061</v>
      </c>
      <c r="H148" s="40" t="s">
        <v>648</v>
      </c>
      <c r="I148" s="43"/>
      <c r="J148" s="41"/>
      <c r="K148" s="70"/>
    </row>
    <row r="149" spans="1:11" ht="31.5">
      <c r="A149" s="53">
        <v>143</v>
      </c>
      <c r="B149" s="50" t="s">
        <v>507</v>
      </c>
      <c r="C149" s="59" t="s">
        <v>25</v>
      </c>
      <c r="D149" s="50" t="s">
        <v>508</v>
      </c>
      <c r="E149" s="59" t="s">
        <v>25</v>
      </c>
      <c r="F149" s="57" t="s">
        <v>1134</v>
      </c>
      <c r="G149" s="39" t="s">
        <v>1062</v>
      </c>
      <c r="H149" s="40"/>
      <c r="I149" s="43" t="s">
        <v>648</v>
      </c>
      <c r="J149" s="41"/>
      <c r="K149" s="70"/>
    </row>
    <row r="150" spans="1:11" ht="31.5">
      <c r="A150" s="53">
        <v>144</v>
      </c>
      <c r="B150" s="50" t="s">
        <v>509</v>
      </c>
      <c r="C150" s="59" t="s">
        <v>24</v>
      </c>
      <c r="D150" s="50" t="s">
        <v>510</v>
      </c>
      <c r="E150" s="59" t="s">
        <v>24</v>
      </c>
      <c r="F150" s="57" t="s">
        <v>1134</v>
      </c>
      <c r="G150" s="39" t="s">
        <v>1063</v>
      </c>
      <c r="H150" s="40"/>
      <c r="I150" s="43"/>
      <c r="J150" s="41" t="s">
        <v>648</v>
      </c>
      <c r="K150" s="70"/>
    </row>
    <row r="151" spans="1:11" ht="31.5">
      <c r="A151" s="53">
        <v>145</v>
      </c>
      <c r="B151" s="50" t="s">
        <v>511</v>
      </c>
      <c r="C151" s="59" t="s">
        <v>25</v>
      </c>
      <c r="D151" s="50" t="s">
        <v>512</v>
      </c>
      <c r="E151" s="59" t="s">
        <v>25</v>
      </c>
      <c r="F151" s="57" t="s">
        <v>1134</v>
      </c>
      <c r="G151" s="39" t="s">
        <v>1062</v>
      </c>
      <c r="H151" s="40"/>
      <c r="I151" s="43" t="s">
        <v>648</v>
      </c>
      <c r="J151" s="41"/>
      <c r="K151" s="70"/>
    </row>
    <row r="152" spans="1:11" ht="31.5">
      <c r="A152" s="53">
        <v>146</v>
      </c>
      <c r="B152" s="50" t="s">
        <v>514</v>
      </c>
      <c r="C152" s="59" t="s">
        <v>24</v>
      </c>
      <c r="D152" s="50" t="s">
        <v>515</v>
      </c>
      <c r="E152" s="59" t="s">
        <v>24</v>
      </c>
      <c r="F152" s="57" t="s">
        <v>1134</v>
      </c>
      <c r="G152" s="39" t="s">
        <v>1062</v>
      </c>
      <c r="H152" s="40"/>
      <c r="I152" s="43" t="s">
        <v>648</v>
      </c>
      <c r="J152" s="41"/>
      <c r="K152" s="70"/>
    </row>
    <row r="153" spans="1:11" ht="63">
      <c r="A153" s="53">
        <v>147</v>
      </c>
      <c r="B153" s="50" t="s">
        <v>1047</v>
      </c>
      <c r="C153" s="59" t="s">
        <v>25</v>
      </c>
      <c r="D153" s="50" t="s">
        <v>513</v>
      </c>
      <c r="E153" s="59" t="s">
        <v>25</v>
      </c>
      <c r="F153" s="57" t="s">
        <v>1134</v>
      </c>
      <c r="G153" s="39" t="s">
        <v>1063</v>
      </c>
      <c r="H153" s="40"/>
      <c r="I153" s="43"/>
      <c r="J153" s="41" t="s">
        <v>648</v>
      </c>
      <c r="K153" s="70"/>
    </row>
    <row r="154" spans="1:11" ht="63">
      <c r="A154" s="53">
        <v>148</v>
      </c>
      <c r="B154" s="50" t="s">
        <v>1042</v>
      </c>
      <c r="C154" s="59" t="s">
        <v>24</v>
      </c>
      <c r="D154" s="50" t="s">
        <v>516</v>
      </c>
      <c r="E154" s="59" t="s">
        <v>24</v>
      </c>
      <c r="F154" s="57" t="s">
        <v>1134</v>
      </c>
      <c r="G154" s="39" t="s">
        <v>1061</v>
      </c>
      <c r="H154" s="40" t="s">
        <v>648</v>
      </c>
      <c r="I154" s="43"/>
      <c r="J154" s="41"/>
      <c r="K154" s="70"/>
    </row>
    <row r="155" spans="1:11" ht="63">
      <c r="A155" s="53">
        <v>149</v>
      </c>
      <c r="B155" s="50" t="s">
        <v>1043</v>
      </c>
      <c r="C155" s="59" t="s">
        <v>23</v>
      </c>
      <c r="D155" s="50" t="s">
        <v>516</v>
      </c>
      <c r="E155" s="59" t="s">
        <v>24</v>
      </c>
      <c r="F155" s="57" t="s">
        <v>1134</v>
      </c>
      <c r="G155" s="39" t="s">
        <v>1062</v>
      </c>
      <c r="H155" s="40"/>
      <c r="I155" s="43" t="s">
        <v>648</v>
      </c>
      <c r="J155" s="41"/>
      <c r="K155" s="70"/>
    </row>
    <row r="156" spans="1:11" ht="47.25">
      <c r="A156" s="53">
        <v>150</v>
      </c>
      <c r="B156" s="50" t="s">
        <v>525</v>
      </c>
      <c r="C156" s="59" t="s">
        <v>25</v>
      </c>
      <c r="D156" s="50" t="s">
        <v>526</v>
      </c>
      <c r="E156" s="59" t="s">
        <v>25</v>
      </c>
      <c r="F156" s="57" t="s">
        <v>1134</v>
      </c>
      <c r="G156" s="39" t="s">
        <v>1063</v>
      </c>
      <c r="H156" s="40"/>
      <c r="I156" s="43"/>
      <c r="J156" s="41" t="s">
        <v>648</v>
      </c>
      <c r="K156" s="70"/>
    </row>
    <row r="157" spans="1:11" ht="31.5">
      <c r="A157" s="53">
        <v>151</v>
      </c>
      <c r="B157" s="50" t="s">
        <v>1044</v>
      </c>
      <c r="C157" s="59" t="s">
        <v>24</v>
      </c>
      <c r="D157" s="50" t="s">
        <v>1045</v>
      </c>
      <c r="E157" s="59" t="s">
        <v>24</v>
      </c>
      <c r="F157" s="57" t="s">
        <v>1134</v>
      </c>
      <c r="G157" s="39" t="s">
        <v>1062</v>
      </c>
      <c r="H157" s="40"/>
      <c r="I157" s="43" t="s">
        <v>648</v>
      </c>
      <c r="J157" s="41"/>
      <c r="K157" s="70"/>
    </row>
    <row r="158" spans="1:11" ht="31.5">
      <c r="A158" s="53">
        <v>152</v>
      </c>
      <c r="B158" s="50" t="s">
        <v>517</v>
      </c>
      <c r="C158" s="59" t="s">
        <v>24</v>
      </c>
      <c r="D158" s="50" t="s">
        <v>518</v>
      </c>
      <c r="E158" s="59" t="s">
        <v>24</v>
      </c>
      <c r="F158" s="57" t="s">
        <v>1134</v>
      </c>
      <c r="G158" s="39" t="s">
        <v>1063</v>
      </c>
      <c r="H158" s="40"/>
      <c r="I158" s="43"/>
      <c r="J158" s="41" t="s">
        <v>648</v>
      </c>
      <c r="K158" s="70"/>
    </row>
    <row r="159" spans="1:11" ht="31.5">
      <c r="A159" s="53">
        <v>153</v>
      </c>
      <c r="B159" s="50" t="s">
        <v>519</v>
      </c>
      <c r="C159" s="59" t="s">
        <v>24</v>
      </c>
      <c r="D159" s="50" t="s">
        <v>520</v>
      </c>
      <c r="E159" s="59" t="s">
        <v>24</v>
      </c>
      <c r="F159" s="57" t="s">
        <v>1134</v>
      </c>
      <c r="G159" s="39" t="s">
        <v>1063</v>
      </c>
      <c r="H159" s="40"/>
      <c r="I159" s="43"/>
      <c r="J159" s="41" t="s">
        <v>648</v>
      </c>
      <c r="K159" s="70"/>
    </row>
    <row r="160" spans="1:11" ht="31.5">
      <c r="A160" s="53">
        <v>154</v>
      </c>
      <c r="B160" s="50" t="s">
        <v>521</v>
      </c>
      <c r="C160" s="59" t="s">
        <v>105</v>
      </c>
      <c r="D160" s="50" t="s">
        <v>522</v>
      </c>
      <c r="E160" s="59" t="s">
        <v>105</v>
      </c>
      <c r="F160" s="57" t="s">
        <v>1134</v>
      </c>
      <c r="G160" s="39" t="s">
        <v>1063</v>
      </c>
      <c r="H160" s="40"/>
      <c r="I160" s="43"/>
      <c r="J160" s="41" t="s">
        <v>648</v>
      </c>
      <c r="K160" s="70"/>
    </row>
    <row r="161" spans="1:11" ht="47.25">
      <c r="A161" s="53">
        <v>155</v>
      </c>
      <c r="B161" s="50" t="s">
        <v>523</v>
      </c>
      <c r="C161" s="59" t="s">
        <v>24</v>
      </c>
      <c r="D161" s="50" t="s">
        <v>524</v>
      </c>
      <c r="E161" s="59" t="s">
        <v>24</v>
      </c>
      <c r="F161" s="57" t="s">
        <v>1134</v>
      </c>
      <c r="G161" s="39" t="s">
        <v>1063</v>
      </c>
      <c r="H161" s="40"/>
      <c r="I161" s="43"/>
      <c r="J161" s="41" t="s">
        <v>648</v>
      </c>
      <c r="K161" s="70"/>
    </row>
    <row r="162" spans="1:11" ht="17.25" customHeight="1">
      <c r="A162" s="44">
        <v>156</v>
      </c>
      <c r="B162" s="209" t="s">
        <v>988</v>
      </c>
      <c r="C162" s="210"/>
      <c r="D162" s="211"/>
      <c r="E162" s="67" t="s">
        <v>1146</v>
      </c>
      <c r="F162" s="67" t="s">
        <v>1146</v>
      </c>
      <c r="G162" s="45" t="s">
        <v>1146</v>
      </c>
      <c r="H162" s="45" t="s">
        <v>1146</v>
      </c>
      <c r="I162" s="45" t="s">
        <v>1146</v>
      </c>
      <c r="J162" s="45" t="s">
        <v>1146</v>
      </c>
      <c r="K162" s="45" t="s">
        <v>1146</v>
      </c>
    </row>
    <row r="163" spans="1:11" ht="47.25">
      <c r="A163" s="53">
        <v>157</v>
      </c>
      <c r="B163" s="50" t="s">
        <v>527</v>
      </c>
      <c r="C163" s="59" t="s">
        <v>23</v>
      </c>
      <c r="D163" s="50" t="s">
        <v>528</v>
      </c>
      <c r="E163" s="59" t="s">
        <v>25</v>
      </c>
      <c r="F163" s="57" t="s">
        <v>1134</v>
      </c>
      <c r="G163" s="39" t="s">
        <v>1061</v>
      </c>
      <c r="H163" s="40" t="s">
        <v>648</v>
      </c>
      <c r="I163" s="43"/>
      <c r="J163" s="41"/>
      <c r="K163" s="70"/>
    </row>
    <row r="164" spans="1:11" ht="47.25">
      <c r="A164" s="53">
        <v>158</v>
      </c>
      <c r="B164" s="50" t="s">
        <v>529</v>
      </c>
      <c r="C164" s="59" t="s">
        <v>23</v>
      </c>
      <c r="D164" s="50" t="s">
        <v>530</v>
      </c>
      <c r="E164" s="59" t="s">
        <v>25</v>
      </c>
      <c r="F164" s="57" t="s">
        <v>1134</v>
      </c>
      <c r="G164" s="39" t="s">
        <v>1062</v>
      </c>
      <c r="H164" s="40"/>
      <c r="I164" s="43" t="s">
        <v>648</v>
      </c>
      <c r="J164" s="41"/>
      <c r="K164" s="70"/>
    </row>
    <row r="165" spans="1:11" ht="47.25">
      <c r="A165" s="53">
        <v>159</v>
      </c>
      <c r="B165" s="50" t="s">
        <v>531</v>
      </c>
      <c r="C165" s="59" t="s">
        <v>23</v>
      </c>
      <c r="D165" s="50" t="s">
        <v>532</v>
      </c>
      <c r="E165" s="59" t="s">
        <v>25</v>
      </c>
      <c r="F165" s="57" t="s">
        <v>1134</v>
      </c>
      <c r="G165" s="39" t="s">
        <v>1063</v>
      </c>
      <c r="H165" s="40"/>
      <c r="I165" s="43"/>
      <c r="J165" s="41" t="s">
        <v>648</v>
      </c>
      <c r="K165" s="70"/>
    </row>
    <row r="166" spans="1:11" ht="31.5">
      <c r="A166" s="53">
        <v>160</v>
      </c>
      <c r="B166" s="50" t="s">
        <v>533</v>
      </c>
      <c r="C166" s="59" t="s">
        <v>23</v>
      </c>
      <c r="D166" s="50" t="s">
        <v>534</v>
      </c>
      <c r="E166" s="59" t="s">
        <v>25</v>
      </c>
      <c r="F166" s="57" t="s">
        <v>1134</v>
      </c>
      <c r="G166" s="39" t="s">
        <v>1061</v>
      </c>
      <c r="H166" s="40" t="s">
        <v>648</v>
      </c>
      <c r="I166" s="43"/>
      <c r="J166" s="41"/>
      <c r="K166" s="70"/>
    </row>
    <row r="167" spans="1:11" ht="31.5">
      <c r="A167" s="53">
        <v>161</v>
      </c>
      <c r="B167" s="50" t="s">
        <v>535</v>
      </c>
      <c r="C167" s="59" t="s">
        <v>23</v>
      </c>
      <c r="D167" s="50" t="s">
        <v>536</v>
      </c>
      <c r="E167" s="59" t="s">
        <v>25</v>
      </c>
      <c r="F167" s="57" t="s">
        <v>1134</v>
      </c>
      <c r="G167" s="39" t="s">
        <v>1062</v>
      </c>
      <c r="H167" s="40"/>
      <c r="I167" s="43" t="s">
        <v>648</v>
      </c>
      <c r="J167" s="41"/>
      <c r="K167" s="70"/>
    </row>
    <row r="168" spans="1:11" ht="31.5">
      <c r="A168" s="53">
        <v>162</v>
      </c>
      <c r="B168" s="50" t="s">
        <v>537</v>
      </c>
      <c r="C168" s="59" t="s">
        <v>23</v>
      </c>
      <c r="D168" s="50" t="s">
        <v>538</v>
      </c>
      <c r="E168" s="59" t="s">
        <v>25</v>
      </c>
      <c r="F168" s="57" t="s">
        <v>1134</v>
      </c>
      <c r="G168" s="39" t="s">
        <v>1063</v>
      </c>
      <c r="H168" s="40"/>
      <c r="I168" s="43"/>
      <c r="J168" s="41" t="s">
        <v>648</v>
      </c>
      <c r="K168" s="70"/>
    </row>
    <row r="169" spans="1:11">
      <c r="A169" s="53">
        <v>163</v>
      </c>
      <c r="B169" s="50" t="s">
        <v>539</v>
      </c>
      <c r="C169" s="59" t="s">
        <v>23</v>
      </c>
      <c r="D169" s="50" t="s">
        <v>540</v>
      </c>
      <c r="E169" s="59" t="s">
        <v>25</v>
      </c>
      <c r="F169" s="57" t="s">
        <v>1134</v>
      </c>
      <c r="G169" s="39" t="s">
        <v>1061</v>
      </c>
      <c r="H169" s="40" t="s">
        <v>648</v>
      </c>
      <c r="I169" s="43"/>
      <c r="J169" s="41"/>
      <c r="K169" s="70"/>
    </row>
    <row r="170" spans="1:11" ht="31.5">
      <c r="A170" s="53">
        <v>164</v>
      </c>
      <c r="B170" s="50" t="s">
        <v>541</v>
      </c>
      <c r="C170" s="59" t="s">
        <v>23</v>
      </c>
      <c r="D170" s="50" t="s">
        <v>542</v>
      </c>
      <c r="E170" s="59" t="s">
        <v>25</v>
      </c>
      <c r="F170" s="57" t="s">
        <v>1134</v>
      </c>
      <c r="G170" s="39" t="s">
        <v>1062</v>
      </c>
      <c r="H170" s="40"/>
      <c r="I170" s="43" t="s">
        <v>648</v>
      </c>
      <c r="J170" s="41"/>
      <c r="K170" s="70"/>
    </row>
    <row r="171" spans="1:11" ht="31.5">
      <c r="A171" s="53">
        <v>165</v>
      </c>
      <c r="B171" s="50" t="s">
        <v>543</v>
      </c>
      <c r="C171" s="59" t="s">
        <v>23</v>
      </c>
      <c r="D171" s="50" t="s">
        <v>544</v>
      </c>
      <c r="E171" s="59" t="s">
        <v>25</v>
      </c>
      <c r="F171" s="57" t="s">
        <v>1134</v>
      </c>
      <c r="G171" s="39" t="s">
        <v>1063</v>
      </c>
      <c r="H171" s="40"/>
      <c r="I171" s="43"/>
      <c r="J171" s="41" t="s">
        <v>648</v>
      </c>
      <c r="K171" s="70"/>
    </row>
    <row r="172" spans="1:11" ht="31.5">
      <c r="A172" s="53">
        <v>166</v>
      </c>
      <c r="B172" s="50" t="s">
        <v>545</v>
      </c>
      <c r="C172" s="59" t="s">
        <v>23</v>
      </c>
      <c r="D172" s="50" t="s">
        <v>546</v>
      </c>
      <c r="E172" s="59" t="s">
        <v>25</v>
      </c>
      <c r="F172" s="57" t="s">
        <v>1134</v>
      </c>
      <c r="G172" s="39" t="s">
        <v>1061</v>
      </c>
      <c r="H172" s="40" t="s">
        <v>648</v>
      </c>
      <c r="I172" s="43"/>
      <c r="J172" s="41"/>
      <c r="K172" s="70"/>
    </row>
    <row r="173" spans="1:11">
      <c r="A173" s="53">
        <v>167</v>
      </c>
      <c r="B173" s="50" t="s">
        <v>547</v>
      </c>
      <c r="C173" s="59" t="s">
        <v>23</v>
      </c>
      <c r="D173" s="50" t="s">
        <v>548</v>
      </c>
      <c r="E173" s="59" t="s">
        <v>25</v>
      </c>
      <c r="F173" s="57" t="s">
        <v>1134</v>
      </c>
      <c r="G173" s="39" t="s">
        <v>1062</v>
      </c>
      <c r="H173" s="40"/>
      <c r="I173" s="43" t="s">
        <v>648</v>
      </c>
      <c r="J173" s="41"/>
      <c r="K173" s="70"/>
    </row>
    <row r="174" spans="1:11" ht="31.5">
      <c r="A174" s="53">
        <v>168</v>
      </c>
      <c r="B174" s="50" t="s">
        <v>553</v>
      </c>
      <c r="C174" s="59" t="s">
        <v>23</v>
      </c>
      <c r="D174" s="50" t="s">
        <v>554</v>
      </c>
      <c r="E174" s="59" t="s">
        <v>25</v>
      </c>
      <c r="F174" s="57" t="s">
        <v>1134</v>
      </c>
      <c r="G174" s="39" t="s">
        <v>1063</v>
      </c>
      <c r="H174" s="40"/>
      <c r="I174" s="43"/>
      <c r="J174" s="41" t="s">
        <v>648</v>
      </c>
      <c r="K174" s="70"/>
    </row>
    <row r="175" spans="1:11" ht="31.5">
      <c r="A175" s="53">
        <v>169</v>
      </c>
      <c r="B175" s="50" t="s">
        <v>549</v>
      </c>
      <c r="C175" s="59" t="s">
        <v>105</v>
      </c>
      <c r="D175" s="50" t="s">
        <v>550</v>
      </c>
      <c r="E175" s="59" t="s">
        <v>105</v>
      </c>
      <c r="F175" s="57" t="s">
        <v>1134</v>
      </c>
      <c r="G175" s="39" t="s">
        <v>1063</v>
      </c>
      <c r="H175" s="40"/>
      <c r="I175" s="43"/>
      <c r="J175" s="41" t="s">
        <v>648</v>
      </c>
      <c r="K175" s="70"/>
    </row>
    <row r="176" spans="1:11" ht="31.5">
      <c r="A176" s="53">
        <v>170</v>
      </c>
      <c r="B176" s="50" t="s">
        <v>551</v>
      </c>
      <c r="C176" s="59" t="s">
        <v>25</v>
      </c>
      <c r="D176" s="50" t="s">
        <v>552</v>
      </c>
      <c r="E176" s="59" t="s">
        <v>25</v>
      </c>
      <c r="F176" s="57" t="s">
        <v>1134</v>
      </c>
      <c r="G176" s="39" t="s">
        <v>1061</v>
      </c>
      <c r="H176" s="40" t="s">
        <v>648</v>
      </c>
      <c r="I176" s="43"/>
      <c r="J176" s="41"/>
      <c r="K176" s="70"/>
    </row>
    <row r="177" spans="1:11">
      <c r="A177" s="53">
        <v>171</v>
      </c>
      <c r="B177" s="50" t="s">
        <v>555</v>
      </c>
      <c r="C177" s="59" t="s">
        <v>26</v>
      </c>
      <c r="D177" s="50" t="s">
        <v>556</v>
      </c>
      <c r="E177" s="59" t="s">
        <v>26</v>
      </c>
      <c r="F177" s="57" t="s">
        <v>1134</v>
      </c>
      <c r="G177" s="39" t="s">
        <v>1061</v>
      </c>
      <c r="H177" s="40" t="s">
        <v>648</v>
      </c>
      <c r="I177" s="43"/>
      <c r="J177" s="41"/>
      <c r="K177" s="70"/>
    </row>
    <row r="178" spans="1:11" ht="31.5">
      <c r="A178" s="53">
        <v>172</v>
      </c>
      <c r="B178" s="50" t="s">
        <v>637</v>
      </c>
      <c r="C178" s="59" t="s">
        <v>23</v>
      </c>
      <c r="D178" s="50" t="s">
        <v>559</v>
      </c>
      <c r="E178" s="59" t="s">
        <v>23</v>
      </c>
      <c r="F178" s="57" t="s">
        <v>1134</v>
      </c>
      <c r="G178" s="39" t="s">
        <v>1061</v>
      </c>
      <c r="H178" s="40" t="s">
        <v>648</v>
      </c>
      <c r="I178" s="43"/>
      <c r="J178" s="41"/>
      <c r="K178" s="70"/>
    </row>
    <row r="179" spans="1:11" ht="31.5">
      <c r="A179" s="53">
        <v>173</v>
      </c>
      <c r="B179" s="50" t="s">
        <v>560</v>
      </c>
      <c r="C179" s="59" t="s">
        <v>23</v>
      </c>
      <c r="D179" s="50" t="s">
        <v>561</v>
      </c>
      <c r="E179" s="59" t="s">
        <v>23</v>
      </c>
      <c r="F179" s="57" t="s">
        <v>1134</v>
      </c>
      <c r="G179" s="39" t="s">
        <v>1062</v>
      </c>
      <c r="H179" s="40"/>
      <c r="I179" s="43" t="s">
        <v>648</v>
      </c>
      <c r="J179" s="41"/>
      <c r="K179" s="70"/>
    </row>
    <row r="180" spans="1:11" ht="31.5">
      <c r="A180" s="53">
        <v>174</v>
      </c>
      <c r="B180" s="50" t="s">
        <v>562</v>
      </c>
      <c r="C180" s="59" t="s">
        <v>23</v>
      </c>
      <c r="D180" s="50" t="s">
        <v>563</v>
      </c>
      <c r="E180" s="59" t="s">
        <v>25</v>
      </c>
      <c r="F180" s="57" t="s">
        <v>1134</v>
      </c>
      <c r="G180" s="39" t="s">
        <v>1063</v>
      </c>
      <c r="H180" s="40"/>
      <c r="I180" s="43"/>
      <c r="J180" s="41" t="s">
        <v>648</v>
      </c>
      <c r="K180" s="70"/>
    </row>
    <row r="181" spans="1:11">
      <c r="A181" s="53">
        <v>175</v>
      </c>
      <c r="B181" s="50" t="s">
        <v>557</v>
      </c>
      <c r="C181" s="59" t="s">
        <v>23</v>
      </c>
      <c r="D181" s="50" t="s">
        <v>558</v>
      </c>
      <c r="E181" s="59" t="s">
        <v>25</v>
      </c>
      <c r="F181" s="57" t="s">
        <v>1134</v>
      </c>
      <c r="G181" s="39" t="s">
        <v>1063</v>
      </c>
      <c r="H181" s="40"/>
      <c r="I181" s="43"/>
      <c r="J181" s="41" t="s">
        <v>648</v>
      </c>
      <c r="K181" s="70"/>
    </row>
    <row r="182" spans="1:11" ht="17.25" customHeight="1">
      <c r="A182" s="44">
        <v>176</v>
      </c>
      <c r="B182" s="209" t="s">
        <v>989</v>
      </c>
      <c r="C182" s="210"/>
      <c r="D182" s="211"/>
      <c r="E182" s="67" t="s">
        <v>1146</v>
      </c>
      <c r="F182" s="67" t="s">
        <v>1146</v>
      </c>
      <c r="G182" s="45" t="s">
        <v>1146</v>
      </c>
      <c r="H182" s="45" t="s">
        <v>1146</v>
      </c>
      <c r="I182" s="45" t="s">
        <v>1146</v>
      </c>
      <c r="J182" s="45" t="s">
        <v>1146</v>
      </c>
      <c r="K182" s="45" t="s">
        <v>1146</v>
      </c>
    </row>
    <row r="183" spans="1:11" ht="15.75" customHeight="1">
      <c r="A183" s="53">
        <v>177</v>
      </c>
      <c r="B183" s="212" t="s">
        <v>564</v>
      </c>
      <c r="C183" s="60" t="s">
        <v>23</v>
      </c>
      <c r="D183" s="50" t="s">
        <v>565</v>
      </c>
      <c r="E183" s="59" t="s">
        <v>23</v>
      </c>
      <c r="F183" s="57" t="s">
        <v>1134</v>
      </c>
      <c r="G183" s="39" t="s">
        <v>1061</v>
      </c>
      <c r="H183" s="40" t="s">
        <v>648</v>
      </c>
      <c r="I183" s="43"/>
      <c r="J183" s="41"/>
      <c r="K183" s="70"/>
    </row>
    <row r="184" spans="1:11">
      <c r="A184" s="53">
        <v>178</v>
      </c>
      <c r="B184" s="216"/>
      <c r="C184" s="60" t="s">
        <v>23</v>
      </c>
      <c r="D184" s="50" t="s">
        <v>638</v>
      </c>
      <c r="E184" s="59" t="s">
        <v>26</v>
      </c>
      <c r="F184" s="57" t="s">
        <v>1134</v>
      </c>
      <c r="G184" s="39" t="s">
        <v>1061</v>
      </c>
      <c r="H184" s="40" t="s">
        <v>648</v>
      </c>
      <c r="I184" s="43"/>
      <c r="J184" s="41"/>
      <c r="K184" s="70"/>
    </row>
    <row r="185" spans="1:11">
      <c r="A185" s="53">
        <v>179</v>
      </c>
      <c r="B185" s="213"/>
      <c r="C185" s="60" t="s">
        <v>23</v>
      </c>
      <c r="D185" s="50" t="s">
        <v>570</v>
      </c>
      <c r="E185" s="59" t="s">
        <v>26</v>
      </c>
      <c r="F185" s="57" t="s">
        <v>1134</v>
      </c>
      <c r="G185" s="39" t="s">
        <v>1061</v>
      </c>
      <c r="H185" s="40" t="s">
        <v>648</v>
      </c>
      <c r="I185" s="43"/>
      <c r="J185" s="41"/>
      <c r="K185" s="70"/>
    </row>
    <row r="186" spans="1:11" ht="15.75" customHeight="1">
      <c r="A186" s="53">
        <v>180</v>
      </c>
      <c r="B186" s="214" t="s">
        <v>566</v>
      </c>
      <c r="C186" s="60" t="s">
        <v>23</v>
      </c>
      <c r="D186" s="50" t="s">
        <v>565</v>
      </c>
      <c r="E186" s="59" t="s">
        <v>23</v>
      </c>
      <c r="F186" s="57" t="s">
        <v>1134</v>
      </c>
      <c r="G186" s="39" t="s">
        <v>1062</v>
      </c>
      <c r="H186" s="40"/>
      <c r="I186" s="43" t="s">
        <v>648</v>
      </c>
      <c r="J186" s="41"/>
      <c r="K186" s="70"/>
    </row>
    <row r="187" spans="1:11" ht="31.5">
      <c r="A187" s="53">
        <v>181</v>
      </c>
      <c r="B187" s="214"/>
      <c r="C187" s="60" t="s">
        <v>23</v>
      </c>
      <c r="D187" s="50" t="s">
        <v>568</v>
      </c>
      <c r="E187" s="59" t="s">
        <v>23</v>
      </c>
      <c r="F187" s="57" t="s">
        <v>1134</v>
      </c>
      <c r="G187" s="39" t="s">
        <v>1062</v>
      </c>
      <c r="H187" s="40"/>
      <c r="I187" s="43" t="s">
        <v>648</v>
      </c>
      <c r="J187" s="41"/>
      <c r="K187" s="70"/>
    </row>
    <row r="188" spans="1:11">
      <c r="A188" s="53">
        <v>182</v>
      </c>
      <c r="B188" s="214"/>
      <c r="C188" s="60" t="s">
        <v>23</v>
      </c>
      <c r="D188" s="50" t="s">
        <v>570</v>
      </c>
      <c r="E188" s="59" t="s">
        <v>26</v>
      </c>
      <c r="F188" s="57" t="s">
        <v>1134</v>
      </c>
      <c r="G188" s="39" t="s">
        <v>1062</v>
      </c>
      <c r="H188" s="40"/>
      <c r="I188" s="43" t="s">
        <v>648</v>
      </c>
      <c r="J188" s="41"/>
      <c r="K188" s="70"/>
    </row>
    <row r="189" spans="1:11">
      <c r="A189" s="53">
        <v>183</v>
      </c>
      <c r="B189" s="214"/>
      <c r="C189" s="60" t="s">
        <v>23</v>
      </c>
      <c r="D189" s="50" t="s">
        <v>571</v>
      </c>
      <c r="E189" s="59" t="s">
        <v>23</v>
      </c>
      <c r="F189" s="57" t="s">
        <v>1134</v>
      </c>
      <c r="G189" s="39" t="s">
        <v>1062</v>
      </c>
      <c r="H189" s="40"/>
      <c r="I189" s="43" t="s">
        <v>648</v>
      </c>
      <c r="J189" s="41"/>
      <c r="K189" s="70"/>
    </row>
    <row r="190" spans="1:11" ht="15.75" customHeight="1">
      <c r="A190" s="53">
        <v>184</v>
      </c>
      <c r="B190" s="214" t="s">
        <v>567</v>
      </c>
      <c r="C190" s="60" t="s">
        <v>23</v>
      </c>
      <c r="D190" s="50" t="s">
        <v>565</v>
      </c>
      <c r="E190" s="59" t="s">
        <v>23</v>
      </c>
      <c r="F190" s="57" t="s">
        <v>1134</v>
      </c>
      <c r="G190" s="39" t="s">
        <v>1063</v>
      </c>
      <c r="H190" s="40"/>
      <c r="I190" s="43"/>
      <c r="J190" s="41" t="s">
        <v>648</v>
      </c>
      <c r="K190" s="70"/>
    </row>
    <row r="191" spans="1:11" ht="47.25">
      <c r="A191" s="53">
        <v>185</v>
      </c>
      <c r="B191" s="214"/>
      <c r="C191" s="60" t="s">
        <v>23</v>
      </c>
      <c r="D191" s="50" t="s">
        <v>569</v>
      </c>
      <c r="E191" s="59" t="s">
        <v>23</v>
      </c>
      <c r="F191" s="57" t="s">
        <v>1134</v>
      </c>
      <c r="G191" s="39" t="s">
        <v>1063</v>
      </c>
      <c r="H191" s="40"/>
      <c r="I191" s="43"/>
      <c r="J191" s="41" t="s">
        <v>648</v>
      </c>
      <c r="K191" s="70"/>
    </row>
    <row r="192" spans="1:11">
      <c r="A192" s="53">
        <v>186</v>
      </c>
      <c r="B192" s="214"/>
      <c r="C192" s="60" t="s">
        <v>23</v>
      </c>
      <c r="D192" s="50" t="s">
        <v>570</v>
      </c>
      <c r="E192" s="59" t="s">
        <v>26</v>
      </c>
      <c r="F192" s="57" t="s">
        <v>1134</v>
      </c>
      <c r="G192" s="39" t="s">
        <v>1063</v>
      </c>
      <c r="H192" s="40"/>
      <c r="I192" s="43"/>
      <c r="J192" s="41" t="s">
        <v>648</v>
      </c>
      <c r="K192" s="70"/>
    </row>
    <row r="193" spans="1:11" ht="31.5">
      <c r="A193" s="53">
        <v>187</v>
      </c>
      <c r="B193" s="214"/>
      <c r="C193" s="60" t="s">
        <v>23</v>
      </c>
      <c r="D193" s="50" t="s">
        <v>572</v>
      </c>
      <c r="E193" s="59" t="s">
        <v>23</v>
      </c>
      <c r="F193" s="57" t="s">
        <v>1134</v>
      </c>
      <c r="G193" s="39" t="s">
        <v>1063</v>
      </c>
      <c r="H193" s="40"/>
      <c r="I193" s="43"/>
      <c r="J193" s="41" t="s">
        <v>648</v>
      </c>
      <c r="K193" s="70"/>
    </row>
    <row r="194" spans="1:11" ht="31.5">
      <c r="A194" s="53">
        <v>188</v>
      </c>
      <c r="B194" s="50" t="s">
        <v>619</v>
      </c>
      <c r="C194" s="59" t="s">
        <v>24</v>
      </c>
      <c r="D194" s="50" t="s">
        <v>620</v>
      </c>
      <c r="E194" s="59" t="s">
        <v>24</v>
      </c>
      <c r="F194" s="57" t="s">
        <v>1134</v>
      </c>
      <c r="G194" s="39" t="s">
        <v>1109</v>
      </c>
      <c r="H194" s="40" t="s">
        <v>648</v>
      </c>
      <c r="I194" s="43" t="s">
        <v>648</v>
      </c>
      <c r="J194" s="41"/>
      <c r="K194" s="70"/>
    </row>
    <row r="195" spans="1:11" ht="31.5">
      <c r="A195" s="53">
        <v>189</v>
      </c>
      <c r="B195" s="50" t="s">
        <v>521</v>
      </c>
      <c r="C195" s="59" t="s">
        <v>105</v>
      </c>
      <c r="D195" s="50" t="s">
        <v>573</v>
      </c>
      <c r="E195" s="59" t="s">
        <v>105</v>
      </c>
      <c r="F195" s="57" t="s">
        <v>1134</v>
      </c>
      <c r="G195" s="39" t="s">
        <v>1063</v>
      </c>
      <c r="H195" s="40"/>
      <c r="I195" s="43"/>
      <c r="J195" s="41" t="s">
        <v>648</v>
      </c>
      <c r="K195" s="70"/>
    </row>
    <row r="196" spans="1:11" ht="31.5">
      <c r="A196" s="53">
        <v>190</v>
      </c>
      <c r="B196" s="50" t="s">
        <v>517</v>
      </c>
      <c r="C196" s="59" t="s">
        <v>24</v>
      </c>
      <c r="D196" s="50" t="s">
        <v>518</v>
      </c>
      <c r="E196" s="59" t="s">
        <v>24</v>
      </c>
      <c r="F196" s="57" t="s">
        <v>1134</v>
      </c>
      <c r="G196" s="39" t="s">
        <v>1110</v>
      </c>
      <c r="H196" s="40"/>
      <c r="I196" s="43" t="s">
        <v>648</v>
      </c>
      <c r="J196" s="41" t="s">
        <v>648</v>
      </c>
      <c r="K196" s="70"/>
    </row>
    <row r="197" spans="1:11" ht="31.5">
      <c r="A197" s="53">
        <v>191</v>
      </c>
      <c r="B197" s="50" t="s">
        <v>621</v>
      </c>
      <c r="C197" s="59" t="s">
        <v>24</v>
      </c>
      <c r="D197" s="50" t="s">
        <v>574</v>
      </c>
      <c r="E197" s="59" t="s">
        <v>24</v>
      </c>
      <c r="F197" s="57" t="s">
        <v>1134</v>
      </c>
      <c r="G197" s="39" t="s">
        <v>1154</v>
      </c>
      <c r="H197" s="40" t="s">
        <v>648</v>
      </c>
      <c r="I197" s="43" t="s">
        <v>648</v>
      </c>
      <c r="J197" s="41" t="s">
        <v>648</v>
      </c>
      <c r="K197" s="70"/>
    </row>
    <row r="198" spans="1:11" ht="15.75" customHeight="1">
      <c r="A198" s="53">
        <v>192</v>
      </c>
      <c r="B198" s="212" t="s">
        <v>642</v>
      </c>
      <c r="C198" s="60" t="s">
        <v>23</v>
      </c>
      <c r="D198" s="50" t="s">
        <v>576</v>
      </c>
      <c r="E198" s="59" t="s">
        <v>25</v>
      </c>
      <c r="F198" s="57" t="s">
        <v>1134</v>
      </c>
      <c r="G198" s="39" t="s">
        <v>1109</v>
      </c>
      <c r="H198" s="40" t="s">
        <v>648</v>
      </c>
      <c r="I198" s="43" t="s">
        <v>648</v>
      </c>
      <c r="J198" s="41"/>
      <c r="K198" s="70"/>
    </row>
    <row r="199" spans="1:11">
      <c r="A199" s="53">
        <v>193</v>
      </c>
      <c r="B199" s="216"/>
      <c r="C199" s="60" t="s">
        <v>23</v>
      </c>
      <c r="D199" s="50" t="s">
        <v>577</v>
      </c>
      <c r="E199" s="59" t="s">
        <v>26</v>
      </c>
      <c r="F199" s="57" t="s">
        <v>1134</v>
      </c>
      <c r="G199" s="39" t="s">
        <v>1109</v>
      </c>
      <c r="H199" s="40" t="s">
        <v>648</v>
      </c>
      <c r="I199" s="43" t="s">
        <v>648</v>
      </c>
      <c r="J199" s="41"/>
      <c r="K199" s="70"/>
    </row>
    <row r="200" spans="1:11">
      <c r="A200" s="53">
        <v>194</v>
      </c>
      <c r="B200" s="216"/>
      <c r="C200" s="60" t="s">
        <v>23</v>
      </c>
      <c r="D200" s="50" t="s">
        <v>236</v>
      </c>
      <c r="E200" s="59" t="s">
        <v>26</v>
      </c>
      <c r="F200" s="57" t="s">
        <v>1134</v>
      </c>
      <c r="G200" s="39" t="s">
        <v>1109</v>
      </c>
      <c r="H200" s="40" t="s">
        <v>648</v>
      </c>
      <c r="I200" s="43" t="s">
        <v>648</v>
      </c>
      <c r="J200" s="41"/>
      <c r="K200" s="70"/>
    </row>
    <row r="201" spans="1:11" ht="15.75" customHeight="1">
      <c r="A201" s="53">
        <v>195</v>
      </c>
      <c r="B201" s="214" t="s">
        <v>641</v>
      </c>
      <c r="C201" s="60" t="s">
        <v>23</v>
      </c>
      <c r="D201" s="50" t="s">
        <v>576</v>
      </c>
      <c r="E201" s="59" t="s">
        <v>25</v>
      </c>
      <c r="F201" s="57" t="s">
        <v>1134</v>
      </c>
      <c r="G201" s="39" t="s">
        <v>1062</v>
      </c>
      <c r="H201" s="40"/>
      <c r="I201" s="43" t="s">
        <v>648</v>
      </c>
      <c r="J201" s="41"/>
      <c r="K201" s="70"/>
    </row>
    <row r="202" spans="1:11">
      <c r="A202" s="53">
        <v>196</v>
      </c>
      <c r="B202" s="214"/>
      <c r="C202" s="60" t="s">
        <v>23</v>
      </c>
      <c r="D202" s="50" t="s">
        <v>577</v>
      </c>
      <c r="E202" s="59" t="s">
        <v>26</v>
      </c>
      <c r="F202" s="57" t="s">
        <v>1134</v>
      </c>
      <c r="G202" s="39" t="s">
        <v>1062</v>
      </c>
      <c r="H202" s="40"/>
      <c r="I202" s="43" t="s">
        <v>648</v>
      </c>
      <c r="J202" s="41"/>
      <c r="K202" s="70"/>
    </row>
    <row r="203" spans="1:11">
      <c r="A203" s="53">
        <v>197</v>
      </c>
      <c r="B203" s="214"/>
      <c r="C203" s="60" t="s">
        <v>23</v>
      </c>
      <c r="D203" s="50" t="s">
        <v>236</v>
      </c>
      <c r="E203" s="59" t="s">
        <v>26</v>
      </c>
      <c r="F203" s="57" t="s">
        <v>1134</v>
      </c>
      <c r="G203" s="39" t="s">
        <v>1062</v>
      </c>
      <c r="H203" s="40"/>
      <c r="I203" s="43" t="s">
        <v>648</v>
      </c>
      <c r="J203" s="41"/>
      <c r="K203" s="70"/>
    </row>
    <row r="204" spans="1:11" ht="15.75" customHeight="1">
      <c r="A204" s="53">
        <v>198</v>
      </c>
      <c r="B204" s="214" t="s">
        <v>640</v>
      </c>
      <c r="C204" s="60" t="s">
        <v>23</v>
      </c>
      <c r="D204" s="50" t="s">
        <v>576</v>
      </c>
      <c r="E204" s="59" t="s">
        <v>23</v>
      </c>
      <c r="F204" s="57" t="s">
        <v>1134</v>
      </c>
      <c r="G204" s="39" t="s">
        <v>1063</v>
      </c>
      <c r="H204" s="40"/>
      <c r="I204" s="43"/>
      <c r="J204" s="41" t="s">
        <v>648</v>
      </c>
      <c r="K204" s="70"/>
    </row>
    <row r="205" spans="1:11">
      <c r="A205" s="53">
        <v>199</v>
      </c>
      <c r="B205" s="214"/>
      <c r="C205" s="60" t="s">
        <v>23</v>
      </c>
      <c r="D205" s="50" t="s">
        <v>639</v>
      </c>
      <c r="E205" s="59" t="s">
        <v>26</v>
      </c>
      <c r="F205" s="57" t="s">
        <v>1134</v>
      </c>
      <c r="G205" s="39" t="s">
        <v>1063</v>
      </c>
      <c r="H205" s="40"/>
      <c r="I205" s="43"/>
      <c r="J205" s="41" t="s">
        <v>648</v>
      </c>
      <c r="K205" s="70"/>
    </row>
    <row r="206" spans="1:11">
      <c r="A206" s="53">
        <v>200</v>
      </c>
      <c r="B206" s="214"/>
      <c r="C206" s="60" t="s">
        <v>23</v>
      </c>
      <c r="D206" s="50" t="s">
        <v>577</v>
      </c>
      <c r="E206" s="59" t="s">
        <v>23</v>
      </c>
      <c r="F206" s="57" t="s">
        <v>1134</v>
      </c>
      <c r="G206" s="39" t="s">
        <v>1063</v>
      </c>
      <c r="H206" s="40"/>
      <c r="I206" s="43"/>
      <c r="J206" s="41" t="s">
        <v>648</v>
      </c>
      <c r="K206" s="70"/>
    </row>
    <row r="207" spans="1:11">
      <c r="A207" s="53">
        <v>201</v>
      </c>
      <c r="B207" s="214"/>
      <c r="C207" s="60" t="s">
        <v>23</v>
      </c>
      <c r="D207" s="50" t="s">
        <v>578</v>
      </c>
      <c r="E207" s="59" t="s">
        <v>23</v>
      </c>
      <c r="F207" s="57" t="s">
        <v>1134</v>
      </c>
      <c r="G207" s="39" t="s">
        <v>1063</v>
      </c>
      <c r="H207" s="40"/>
      <c r="I207" s="43"/>
      <c r="J207" s="41" t="s">
        <v>648</v>
      </c>
      <c r="K207" s="70"/>
    </row>
    <row r="208" spans="1:11" ht="47.25">
      <c r="A208" s="53">
        <v>202</v>
      </c>
      <c r="B208" s="50" t="s">
        <v>525</v>
      </c>
      <c r="C208" s="59" t="s">
        <v>25</v>
      </c>
      <c r="D208" s="50" t="s">
        <v>575</v>
      </c>
      <c r="E208" s="59" t="s">
        <v>25</v>
      </c>
      <c r="F208" s="57" t="s">
        <v>1134</v>
      </c>
      <c r="G208" s="39" t="s">
        <v>1063</v>
      </c>
      <c r="H208" s="40"/>
      <c r="I208" s="43"/>
      <c r="J208" s="41" t="s">
        <v>648</v>
      </c>
      <c r="K208" s="70"/>
    </row>
    <row r="209" spans="1:11" ht="31.5">
      <c r="A209" s="53">
        <v>203</v>
      </c>
      <c r="B209" s="50" t="s">
        <v>618</v>
      </c>
      <c r="C209" s="59" t="s">
        <v>25</v>
      </c>
      <c r="D209" s="50" t="s">
        <v>617</v>
      </c>
      <c r="E209" s="59" t="s">
        <v>25</v>
      </c>
      <c r="F209" s="57" t="s">
        <v>1134</v>
      </c>
      <c r="G209" s="39" t="s">
        <v>1061</v>
      </c>
      <c r="H209" s="40" t="s">
        <v>648</v>
      </c>
      <c r="I209" s="43"/>
      <c r="J209" s="41"/>
      <c r="K209" s="70"/>
    </row>
    <row r="210" spans="1:11" ht="31.5">
      <c r="A210" s="53">
        <v>204</v>
      </c>
      <c r="B210" s="56" t="s">
        <v>579</v>
      </c>
      <c r="C210" s="60" t="s">
        <v>25</v>
      </c>
      <c r="D210" s="50" t="s">
        <v>580</v>
      </c>
      <c r="E210" s="59" t="s">
        <v>25</v>
      </c>
      <c r="F210" s="57" t="s">
        <v>1134</v>
      </c>
      <c r="G210" s="39" t="s">
        <v>1062</v>
      </c>
      <c r="H210" s="40"/>
      <c r="I210" s="43" t="s">
        <v>648</v>
      </c>
      <c r="J210" s="41"/>
      <c r="K210" s="70"/>
    </row>
    <row r="211" spans="1:11" ht="31.5">
      <c r="A211" s="53">
        <v>205</v>
      </c>
      <c r="B211" s="56" t="s">
        <v>579</v>
      </c>
      <c r="C211" s="60" t="s">
        <v>25</v>
      </c>
      <c r="D211" s="50" t="s">
        <v>580</v>
      </c>
      <c r="E211" s="59" t="s">
        <v>25</v>
      </c>
      <c r="F211" s="57" t="s">
        <v>1134</v>
      </c>
      <c r="G211" s="39" t="s">
        <v>1063</v>
      </c>
      <c r="H211" s="40"/>
      <c r="I211" s="43"/>
      <c r="J211" s="41" t="s">
        <v>648</v>
      </c>
      <c r="K211" s="70"/>
    </row>
    <row r="212" spans="1:11" ht="47.25">
      <c r="A212" s="53">
        <v>206</v>
      </c>
      <c r="B212" s="50" t="s">
        <v>616</v>
      </c>
      <c r="C212" s="59" t="s">
        <v>23</v>
      </c>
      <c r="D212" s="50" t="s">
        <v>613</v>
      </c>
      <c r="E212" s="59" t="s">
        <v>25</v>
      </c>
      <c r="F212" s="57" t="s">
        <v>1134</v>
      </c>
      <c r="G212" s="39" t="s">
        <v>1061</v>
      </c>
      <c r="H212" s="40" t="s">
        <v>648</v>
      </c>
      <c r="I212" s="43"/>
      <c r="J212" s="41"/>
      <c r="K212" s="70"/>
    </row>
    <row r="213" spans="1:11" ht="63">
      <c r="A213" s="53">
        <v>207</v>
      </c>
      <c r="B213" s="50" t="s">
        <v>581</v>
      </c>
      <c r="C213" s="59" t="s">
        <v>23</v>
      </c>
      <c r="D213" s="50" t="s">
        <v>614</v>
      </c>
      <c r="E213" s="59" t="s">
        <v>25</v>
      </c>
      <c r="F213" s="57" t="s">
        <v>1134</v>
      </c>
      <c r="G213" s="39" t="s">
        <v>1110</v>
      </c>
      <c r="H213" s="40"/>
      <c r="I213" s="43" t="s">
        <v>648</v>
      </c>
      <c r="J213" s="41" t="s">
        <v>648</v>
      </c>
      <c r="K213" s="70"/>
    </row>
    <row r="214" spans="1:11" ht="17.25" customHeight="1">
      <c r="A214" s="44">
        <v>208</v>
      </c>
      <c r="B214" s="209" t="s">
        <v>990</v>
      </c>
      <c r="C214" s="210"/>
      <c r="D214" s="211"/>
      <c r="E214" s="67" t="s">
        <v>1146</v>
      </c>
      <c r="F214" s="67" t="s">
        <v>1146</v>
      </c>
      <c r="G214" s="45" t="s">
        <v>1146</v>
      </c>
      <c r="H214" s="45" t="s">
        <v>1146</v>
      </c>
      <c r="I214" s="45" t="s">
        <v>1146</v>
      </c>
      <c r="J214" s="45" t="s">
        <v>1146</v>
      </c>
      <c r="K214" s="45" t="s">
        <v>1146</v>
      </c>
    </row>
    <row r="215" spans="1:11" ht="31.5">
      <c r="A215" s="53">
        <v>209</v>
      </c>
      <c r="B215" s="50" t="s">
        <v>583</v>
      </c>
      <c r="C215" s="60" t="s">
        <v>23</v>
      </c>
      <c r="D215" s="56" t="s">
        <v>1156</v>
      </c>
      <c r="E215" s="60" t="s">
        <v>25</v>
      </c>
      <c r="F215" s="57" t="s">
        <v>1134</v>
      </c>
      <c r="G215" s="39" t="s">
        <v>1061</v>
      </c>
      <c r="H215" s="40" t="s">
        <v>648</v>
      </c>
      <c r="I215" s="43"/>
      <c r="J215" s="41"/>
      <c r="K215" s="70"/>
    </row>
    <row r="216" spans="1:11" ht="31.5">
      <c r="A216" s="53">
        <v>210</v>
      </c>
      <c r="B216" s="50" t="s">
        <v>585</v>
      </c>
      <c r="C216" s="60" t="s">
        <v>23</v>
      </c>
      <c r="D216" s="56" t="s">
        <v>1157</v>
      </c>
      <c r="E216" s="60" t="s">
        <v>25</v>
      </c>
      <c r="F216" s="57" t="s">
        <v>1134</v>
      </c>
      <c r="G216" s="39" t="s">
        <v>1062</v>
      </c>
      <c r="H216" s="40"/>
      <c r="I216" s="43" t="s">
        <v>648</v>
      </c>
      <c r="J216" s="41"/>
      <c r="K216" s="70"/>
    </row>
    <row r="217" spans="1:11" ht="47.25">
      <c r="A217" s="53">
        <v>211</v>
      </c>
      <c r="B217" s="50" t="s">
        <v>587</v>
      </c>
      <c r="C217" s="60" t="s">
        <v>23</v>
      </c>
      <c r="D217" s="56" t="s">
        <v>1156</v>
      </c>
      <c r="E217" s="60" t="s">
        <v>25</v>
      </c>
      <c r="F217" s="57" t="s">
        <v>1134</v>
      </c>
      <c r="G217" s="39" t="s">
        <v>1063</v>
      </c>
      <c r="H217" s="40"/>
      <c r="I217" s="43"/>
      <c r="J217" s="41" t="s">
        <v>648</v>
      </c>
      <c r="K217" s="70"/>
    </row>
    <row r="218" spans="1:11" ht="31.5">
      <c r="A218" s="53">
        <v>212</v>
      </c>
      <c r="B218" s="50" t="s">
        <v>588</v>
      </c>
      <c r="C218" s="60" t="s">
        <v>23</v>
      </c>
      <c r="D218" s="56" t="s">
        <v>589</v>
      </c>
      <c r="E218" s="60" t="s">
        <v>25</v>
      </c>
      <c r="F218" s="57" t="s">
        <v>1134</v>
      </c>
      <c r="G218" s="39" t="s">
        <v>1061</v>
      </c>
      <c r="H218" s="40" t="s">
        <v>648</v>
      </c>
      <c r="I218" s="43"/>
      <c r="J218" s="41"/>
      <c r="K218" s="70"/>
    </row>
    <row r="219" spans="1:11" ht="31.5">
      <c r="A219" s="53">
        <v>213</v>
      </c>
      <c r="B219" s="50" t="s">
        <v>1032</v>
      </c>
      <c r="C219" s="60" t="s">
        <v>23</v>
      </c>
      <c r="D219" s="56" t="s">
        <v>589</v>
      </c>
      <c r="E219" s="60" t="s">
        <v>25</v>
      </c>
      <c r="F219" s="57" t="s">
        <v>1134</v>
      </c>
      <c r="G219" s="39" t="s">
        <v>1062</v>
      </c>
      <c r="H219" s="40"/>
      <c r="I219" s="43" t="s">
        <v>648</v>
      </c>
      <c r="J219" s="41"/>
      <c r="K219" s="70"/>
    </row>
    <row r="220" spans="1:11" ht="34.5" customHeight="1">
      <c r="A220" s="53">
        <v>214</v>
      </c>
      <c r="B220" s="50" t="s">
        <v>591</v>
      </c>
      <c r="C220" s="60" t="s">
        <v>23</v>
      </c>
      <c r="D220" s="63" t="s">
        <v>589</v>
      </c>
      <c r="E220" s="60" t="s">
        <v>25</v>
      </c>
      <c r="F220" s="57" t="s">
        <v>1134</v>
      </c>
      <c r="G220" s="39" t="s">
        <v>1063</v>
      </c>
      <c r="H220" s="40"/>
      <c r="I220" s="43"/>
      <c r="J220" s="41" t="s">
        <v>648</v>
      </c>
      <c r="K220" s="70"/>
    </row>
    <row r="221" spans="1:11" ht="110.25" customHeight="1">
      <c r="A221" s="53">
        <v>215</v>
      </c>
      <c r="B221" s="50" t="s">
        <v>1072</v>
      </c>
      <c r="C221" s="59" t="s">
        <v>23</v>
      </c>
      <c r="D221" s="46" t="s">
        <v>1071</v>
      </c>
      <c r="E221" s="59" t="s">
        <v>25</v>
      </c>
      <c r="F221" s="57" t="s">
        <v>1134</v>
      </c>
      <c r="G221" s="39" t="s">
        <v>1154</v>
      </c>
      <c r="H221" s="40" t="s">
        <v>648</v>
      </c>
      <c r="I221" s="43" t="s">
        <v>648</v>
      </c>
      <c r="J221" s="41" t="s">
        <v>648</v>
      </c>
      <c r="K221" s="70"/>
    </row>
    <row r="222" spans="1:11" ht="46.5" customHeight="1">
      <c r="A222" s="53">
        <v>216</v>
      </c>
      <c r="B222" s="50" t="s">
        <v>597</v>
      </c>
      <c r="C222" s="59" t="s">
        <v>23</v>
      </c>
      <c r="D222" s="50" t="s">
        <v>598</v>
      </c>
      <c r="E222" s="59" t="s">
        <v>23</v>
      </c>
      <c r="F222" s="57" t="s">
        <v>1134</v>
      </c>
      <c r="G222" s="39" t="s">
        <v>1062</v>
      </c>
      <c r="H222" s="40"/>
      <c r="I222" s="43" t="s">
        <v>648</v>
      </c>
      <c r="J222" s="41"/>
      <c r="K222" s="70"/>
    </row>
    <row r="223" spans="1:11" ht="46.5" customHeight="1">
      <c r="A223" s="53">
        <v>217</v>
      </c>
      <c r="B223" s="50" t="s">
        <v>600</v>
      </c>
      <c r="C223" s="59" t="s">
        <v>23</v>
      </c>
      <c r="D223" s="50" t="s">
        <v>601</v>
      </c>
      <c r="E223" s="59" t="s">
        <v>23</v>
      </c>
      <c r="F223" s="57" t="s">
        <v>1134</v>
      </c>
      <c r="G223" s="39" t="s">
        <v>1062</v>
      </c>
      <c r="H223" s="40"/>
      <c r="I223" s="43" t="s">
        <v>648</v>
      </c>
      <c r="J223" s="41"/>
      <c r="K223" s="70"/>
    </row>
    <row r="224" spans="1:11" ht="46.5" customHeight="1">
      <c r="A224" s="53">
        <v>218</v>
      </c>
      <c r="B224" s="50" t="s">
        <v>599</v>
      </c>
      <c r="C224" s="59" t="s">
        <v>23</v>
      </c>
      <c r="D224" s="50" t="s">
        <v>598</v>
      </c>
      <c r="E224" s="59" t="s">
        <v>25</v>
      </c>
      <c r="F224" s="57" t="s">
        <v>1134</v>
      </c>
      <c r="G224" s="39" t="s">
        <v>1063</v>
      </c>
      <c r="H224" s="40"/>
      <c r="I224" s="43"/>
      <c r="J224" s="41" t="s">
        <v>648</v>
      </c>
      <c r="K224" s="70"/>
    </row>
    <row r="225" spans="1:11" ht="46.5" customHeight="1">
      <c r="A225" s="53">
        <v>219</v>
      </c>
      <c r="B225" s="50" t="s">
        <v>602</v>
      </c>
      <c r="C225" s="59" t="s">
        <v>23</v>
      </c>
      <c r="D225" s="50" t="s">
        <v>603</v>
      </c>
      <c r="E225" s="59" t="s">
        <v>24</v>
      </c>
      <c r="F225" s="57" t="s">
        <v>1134</v>
      </c>
      <c r="G225" s="39" t="s">
        <v>1063</v>
      </c>
      <c r="H225" s="40"/>
      <c r="I225" s="43"/>
      <c r="J225" s="41" t="s">
        <v>648</v>
      </c>
      <c r="K225" s="70"/>
    </row>
    <row r="226" spans="1:11" ht="46.5" customHeight="1">
      <c r="A226" s="53">
        <v>220</v>
      </c>
      <c r="B226" s="50" t="s">
        <v>1033</v>
      </c>
      <c r="C226" s="59" t="s">
        <v>23</v>
      </c>
      <c r="D226" s="50" t="s">
        <v>604</v>
      </c>
      <c r="E226" s="59" t="s">
        <v>26</v>
      </c>
      <c r="F226" s="57" t="s">
        <v>1134</v>
      </c>
      <c r="G226" s="39" t="s">
        <v>1063</v>
      </c>
      <c r="H226" s="40"/>
      <c r="I226" s="43"/>
      <c r="J226" s="41" t="s">
        <v>648</v>
      </c>
      <c r="K226" s="70"/>
    </row>
    <row r="227" spans="1:11" ht="46.5" customHeight="1">
      <c r="A227" s="53">
        <v>221</v>
      </c>
      <c r="B227" s="50" t="s">
        <v>644</v>
      </c>
      <c r="C227" s="59" t="s">
        <v>26</v>
      </c>
      <c r="D227" s="50" t="s">
        <v>645</v>
      </c>
      <c r="E227" s="59" t="s">
        <v>26</v>
      </c>
      <c r="F227" s="57" t="s">
        <v>1134</v>
      </c>
      <c r="G227" s="39" t="s">
        <v>1061</v>
      </c>
      <c r="H227" s="40" t="s">
        <v>648</v>
      </c>
      <c r="I227" s="43"/>
      <c r="J227" s="41"/>
      <c r="K227" s="70"/>
    </row>
    <row r="228" spans="1:11" ht="31.5">
      <c r="A228" s="53">
        <v>222</v>
      </c>
      <c r="B228" s="50" t="s">
        <v>646</v>
      </c>
      <c r="C228" s="59" t="s">
        <v>26</v>
      </c>
      <c r="D228" s="50" t="s">
        <v>647</v>
      </c>
      <c r="E228" s="59" t="s">
        <v>26</v>
      </c>
      <c r="F228" s="57" t="s">
        <v>1134</v>
      </c>
      <c r="G228" s="39" t="s">
        <v>1062</v>
      </c>
      <c r="H228" s="40"/>
      <c r="I228" s="43" t="s">
        <v>648</v>
      </c>
      <c r="J228" s="41"/>
      <c r="K228" s="70"/>
    </row>
    <row r="229" spans="1:11" ht="31.5">
      <c r="A229" s="53">
        <v>223</v>
      </c>
      <c r="B229" s="50" t="s">
        <v>605</v>
      </c>
      <c r="C229" s="59" t="s">
        <v>23</v>
      </c>
      <c r="D229" s="50" t="s">
        <v>606</v>
      </c>
      <c r="E229" s="59" t="s">
        <v>23</v>
      </c>
      <c r="F229" s="57" t="s">
        <v>1134</v>
      </c>
      <c r="G229" s="39" t="s">
        <v>1063</v>
      </c>
      <c r="H229" s="40"/>
      <c r="I229" s="43"/>
      <c r="J229" s="41" t="s">
        <v>648</v>
      </c>
      <c r="K229" s="70"/>
    </row>
    <row r="230" spans="1:11" ht="31.5">
      <c r="A230" s="53">
        <v>224</v>
      </c>
      <c r="B230" s="50" t="s">
        <v>607</v>
      </c>
      <c r="C230" s="59" t="s">
        <v>23</v>
      </c>
      <c r="D230" s="50" t="s">
        <v>608</v>
      </c>
      <c r="E230" s="59" t="s">
        <v>23</v>
      </c>
      <c r="F230" s="57" t="s">
        <v>1134</v>
      </c>
      <c r="G230" s="39" t="s">
        <v>1063</v>
      </c>
      <c r="H230" s="40"/>
      <c r="I230" s="43"/>
      <c r="J230" s="41" t="s">
        <v>648</v>
      </c>
      <c r="K230" s="70"/>
    </row>
    <row r="231" spans="1:11" ht="17.25" customHeight="1">
      <c r="A231" s="44">
        <v>225</v>
      </c>
      <c r="B231" s="209" t="s">
        <v>610</v>
      </c>
      <c r="C231" s="210"/>
      <c r="D231" s="211"/>
      <c r="E231" s="67" t="s">
        <v>1146</v>
      </c>
      <c r="F231" s="67" t="s">
        <v>1146</v>
      </c>
      <c r="G231" s="45" t="s">
        <v>1146</v>
      </c>
      <c r="H231" s="45" t="s">
        <v>1146</v>
      </c>
      <c r="I231" s="45" t="s">
        <v>1146</v>
      </c>
      <c r="J231" s="45" t="s">
        <v>1146</v>
      </c>
      <c r="K231" s="45" t="s">
        <v>1146</v>
      </c>
    </row>
    <row r="232" spans="1:11" ht="17.25" customHeight="1">
      <c r="A232" s="44">
        <v>226</v>
      </c>
      <c r="B232" s="209" t="s">
        <v>609</v>
      </c>
      <c r="C232" s="210"/>
      <c r="D232" s="211"/>
      <c r="E232" s="67" t="s">
        <v>1146</v>
      </c>
      <c r="F232" s="67" t="s">
        <v>1146</v>
      </c>
      <c r="G232" s="45" t="s">
        <v>1146</v>
      </c>
      <c r="H232" s="45" t="s">
        <v>1146</v>
      </c>
      <c r="I232" s="45" t="s">
        <v>1146</v>
      </c>
      <c r="J232" s="45" t="s">
        <v>1146</v>
      </c>
      <c r="K232" s="45" t="s">
        <v>1146</v>
      </c>
    </row>
    <row r="233" spans="1:11" ht="17.25" customHeight="1">
      <c r="A233" s="44">
        <v>227</v>
      </c>
      <c r="B233" s="209" t="s">
        <v>294</v>
      </c>
      <c r="C233" s="210"/>
      <c r="D233" s="211"/>
      <c r="E233" s="67" t="s">
        <v>1146</v>
      </c>
      <c r="F233" s="67" t="s">
        <v>1146</v>
      </c>
      <c r="G233" s="45" t="s">
        <v>1146</v>
      </c>
      <c r="H233" s="45" t="s">
        <v>1146</v>
      </c>
      <c r="I233" s="45" t="s">
        <v>1146</v>
      </c>
      <c r="J233" s="45" t="s">
        <v>1146</v>
      </c>
      <c r="K233" s="45" t="s">
        <v>1146</v>
      </c>
    </row>
    <row r="234" spans="1:11" ht="63">
      <c r="A234" s="53">
        <v>228</v>
      </c>
      <c r="B234" s="50" t="s">
        <v>1073</v>
      </c>
      <c r="C234" s="59" t="s">
        <v>23</v>
      </c>
      <c r="D234" s="50" t="s">
        <v>673</v>
      </c>
      <c r="E234" s="59" t="s">
        <v>25</v>
      </c>
      <c r="F234" s="57" t="s">
        <v>1136</v>
      </c>
      <c r="G234" s="39" t="s">
        <v>1154</v>
      </c>
      <c r="H234" s="40" t="s">
        <v>648</v>
      </c>
      <c r="I234" s="43" t="s">
        <v>648</v>
      </c>
      <c r="J234" s="41" t="s">
        <v>648</v>
      </c>
      <c r="K234" s="70"/>
    </row>
    <row r="235" spans="1:11" ht="31.5">
      <c r="A235" s="53">
        <v>229</v>
      </c>
      <c r="B235" s="50" t="s">
        <v>675</v>
      </c>
      <c r="C235" s="59" t="s">
        <v>24</v>
      </c>
      <c r="D235" s="50" t="s">
        <v>674</v>
      </c>
      <c r="E235" s="59" t="s">
        <v>24</v>
      </c>
      <c r="F235" s="57" t="s">
        <v>1136</v>
      </c>
      <c r="G235" s="39" t="s">
        <v>1061</v>
      </c>
      <c r="H235" s="40" t="s">
        <v>648</v>
      </c>
      <c r="I235" s="43"/>
      <c r="J235" s="41"/>
      <c r="K235" s="70"/>
    </row>
    <row r="236" spans="1:11" ht="31.5">
      <c r="A236" s="53">
        <v>230</v>
      </c>
      <c r="B236" s="50" t="s">
        <v>676</v>
      </c>
      <c r="C236" s="59" t="s">
        <v>24</v>
      </c>
      <c r="D236" s="50" t="s">
        <v>674</v>
      </c>
      <c r="E236" s="59" t="s">
        <v>24</v>
      </c>
      <c r="F236" s="57" t="s">
        <v>1136</v>
      </c>
      <c r="G236" s="39" t="s">
        <v>1062</v>
      </c>
      <c r="H236" s="40"/>
      <c r="I236" s="43" t="s">
        <v>648</v>
      </c>
      <c r="J236" s="41"/>
      <c r="K236" s="70"/>
    </row>
    <row r="237" spans="1:11" ht="47.25">
      <c r="A237" s="53">
        <v>231</v>
      </c>
      <c r="B237" s="50" t="s">
        <v>678</v>
      </c>
      <c r="C237" s="59" t="s">
        <v>24</v>
      </c>
      <c r="D237" s="50" t="s">
        <v>1150</v>
      </c>
      <c r="E237" s="59" t="s">
        <v>24</v>
      </c>
      <c r="F237" s="57" t="s">
        <v>1136</v>
      </c>
      <c r="G237" s="39" t="s">
        <v>1063</v>
      </c>
      <c r="H237" s="40"/>
      <c r="I237" s="43"/>
      <c r="J237" s="41" t="s">
        <v>648</v>
      </c>
      <c r="K237" s="70"/>
    </row>
    <row r="238" spans="1:11" ht="17.25" customHeight="1">
      <c r="A238" s="44">
        <v>232</v>
      </c>
      <c r="B238" s="209" t="s">
        <v>297</v>
      </c>
      <c r="C238" s="210"/>
      <c r="D238" s="211"/>
      <c r="E238" s="67" t="s">
        <v>1146</v>
      </c>
      <c r="F238" s="67" t="s">
        <v>1146</v>
      </c>
      <c r="G238" s="45" t="s">
        <v>1146</v>
      </c>
      <c r="H238" s="45" t="s">
        <v>1146</v>
      </c>
      <c r="I238" s="45" t="s">
        <v>1146</v>
      </c>
      <c r="J238" s="45" t="s">
        <v>1146</v>
      </c>
      <c r="K238" s="45" t="s">
        <v>1146</v>
      </c>
    </row>
    <row r="239" spans="1:11" ht="17.25" customHeight="1">
      <c r="A239" s="44">
        <v>233</v>
      </c>
      <c r="B239" s="209" t="s">
        <v>1112</v>
      </c>
      <c r="C239" s="210"/>
      <c r="D239" s="211"/>
      <c r="E239" s="67" t="s">
        <v>1146</v>
      </c>
      <c r="F239" s="67" t="s">
        <v>1146</v>
      </c>
      <c r="G239" s="45" t="s">
        <v>1146</v>
      </c>
      <c r="H239" s="45" t="s">
        <v>1146</v>
      </c>
      <c r="I239" s="45" t="s">
        <v>1146</v>
      </c>
      <c r="J239" s="45" t="s">
        <v>1146</v>
      </c>
      <c r="K239" s="45" t="s">
        <v>1146</v>
      </c>
    </row>
    <row r="240" spans="1:11" ht="31.5">
      <c r="A240" s="53">
        <v>234</v>
      </c>
      <c r="B240" s="50" t="s">
        <v>650</v>
      </c>
      <c r="C240" s="59" t="s">
        <v>25</v>
      </c>
      <c r="D240" s="50" t="s">
        <v>298</v>
      </c>
      <c r="E240" s="59" t="s">
        <v>25</v>
      </c>
      <c r="F240" s="57" t="s">
        <v>1136</v>
      </c>
      <c r="G240" s="39" t="s">
        <v>1154</v>
      </c>
      <c r="H240" s="40" t="s">
        <v>648</v>
      </c>
      <c r="I240" s="43" t="s">
        <v>648</v>
      </c>
      <c r="J240" s="41" t="s">
        <v>648</v>
      </c>
      <c r="K240" s="70"/>
    </row>
    <row r="241" spans="1:11" ht="47.25">
      <c r="A241" s="53">
        <v>235</v>
      </c>
      <c r="B241" s="50" t="s">
        <v>652</v>
      </c>
      <c r="C241" s="59" t="s">
        <v>25</v>
      </c>
      <c r="D241" s="50" t="s">
        <v>651</v>
      </c>
      <c r="E241" s="59" t="s">
        <v>25</v>
      </c>
      <c r="F241" s="57" t="s">
        <v>1136</v>
      </c>
      <c r="G241" s="39" t="s">
        <v>1110</v>
      </c>
      <c r="H241" s="40"/>
      <c r="I241" s="43" t="s">
        <v>648</v>
      </c>
      <c r="J241" s="41" t="s">
        <v>648</v>
      </c>
      <c r="K241" s="70"/>
    </row>
    <row r="242" spans="1:11" ht="31.5">
      <c r="A242" s="53">
        <v>236</v>
      </c>
      <c r="B242" s="50" t="s">
        <v>301</v>
      </c>
      <c r="C242" s="59" t="s">
        <v>25</v>
      </c>
      <c r="D242" s="50" t="s">
        <v>302</v>
      </c>
      <c r="E242" s="59" t="s">
        <v>25</v>
      </c>
      <c r="F242" s="57" t="s">
        <v>1136</v>
      </c>
      <c r="G242" s="39" t="s">
        <v>1110</v>
      </c>
      <c r="H242" s="40"/>
      <c r="I242" s="43" t="s">
        <v>648</v>
      </c>
      <c r="J242" s="41" t="s">
        <v>648</v>
      </c>
      <c r="K242" s="70"/>
    </row>
    <row r="243" spans="1:11" ht="31.5">
      <c r="A243" s="53">
        <v>237</v>
      </c>
      <c r="B243" s="50" t="s">
        <v>304</v>
      </c>
      <c r="C243" s="59" t="s">
        <v>25</v>
      </c>
      <c r="D243" s="50" t="s">
        <v>305</v>
      </c>
      <c r="E243" s="59" t="s">
        <v>25</v>
      </c>
      <c r="F243" s="57" t="s">
        <v>1136</v>
      </c>
      <c r="G243" s="39" t="s">
        <v>1062</v>
      </c>
      <c r="H243" s="40"/>
      <c r="I243" s="43" t="s">
        <v>648</v>
      </c>
      <c r="J243" s="41"/>
      <c r="K243" s="70"/>
    </row>
    <row r="244" spans="1:11" ht="31.5">
      <c r="A244" s="53">
        <v>238</v>
      </c>
      <c r="B244" s="50" t="s">
        <v>679</v>
      </c>
      <c r="C244" s="59" t="s">
        <v>25</v>
      </c>
      <c r="D244" s="50" t="s">
        <v>680</v>
      </c>
      <c r="E244" s="59" t="s">
        <v>25</v>
      </c>
      <c r="F244" s="57" t="s">
        <v>1136</v>
      </c>
      <c r="G244" s="39" t="s">
        <v>1063</v>
      </c>
      <c r="H244" s="40"/>
      <c r="I244" s="43"/>
      <c r="J244" s="41" t="s">
        <v>648</v>
      </c>
      <c r="K244" s="70"/>
    </row>
    <row r="245" spans="1:11" ht="17.25" customHeight="1">
      <c r="A245" s="44">
        <v>239</v>
      </c>
      <c r="B245" s="209" t="s">
        <v>306</v>
      </c>
      <c r="C245" s="210"/>
      <c r="D245" s="211"/>
      <c r="E245" s="67" t="s">
        <v>1146</v>
      </c>
      <c r="F245" s="67" t="s">
        <v>1146</v>
      </c>
      <c r="G245" s="45" t="s">
        <v>1146</v>
      </c>
      <c r="H245" s="45" t="s">
        <v>1146</v>
      </c>
      <c r="I245" s="45" t="s">
        <v>1146</v>
      </c>
      <c r="J245" s="45" t="s">
        <v>1146</v>
      </c>
      <c r="K245" s="45" t="s">
        <v>1146</v>
      </c>
    </row>
    <row r="246" spans="1:11" ht="31.5">
      <c r="A246" s="53">
        <v>240</v>
      </c>
      <c r="B246" s="50" t="s">
        <v>307</v>
      </c>
      <c r="C246" s="59" t="s">
        <v>25</v>
      </c>
      <c r="D246" s="50" t="s">
        <v>308</v>
      </c>
      <c r="E246" s="59" t="s">
        <v>25</v>
      </c>
      <c r="F246" s="57" t="s">
        <v>1136</v>
      </c>
      <c r="G246" s="39" t="s">
        <v>1061</v>
      </c>
      <c r="H246" s="40" t="s">
        <v>648</v>
      </c>
      <c r="I246" s="43"/>
      <c r="J246" s="41"/>
      <c r="K246" s="70"/>
    </row>
    <row r="247" spans="1:11" ht="31.5">
      <c r="A247" s="53">
        <v>241</v>
      </c>
      <c r="B247" s="50" t="s">
        <v>309</v>
      </c>
      <c r="C247" s="59" t="s">
        <v>25</v>
      </c>
      <c r="D247" s="50" t="s">
        <v>310</v>
      </c>
      <c r="E247" s="59" t="s">
        <v>25</v>
      </c>
      <c r="F247" s="57" t="s">
        <v>1136</v>
      </c>
      <c r="G247" s="39" t="s">
        <v>1062</v>
      </c>
      <c r="H247" s="40"/>
      <c r="I247" s="43" t="s">
        <v>648</v>
      </c>
      <c r="J247" s="41"/>
      <c r="K247" s="70"/>
    </row>
    <row r="248" spans="1:11" ht="31.5">
      <c r="A248" s="53">
        <v>242</v>
      </c>
      <c r="B248" s="50" t="s">
        <v>311</v>
      </c>
      <c r="C248" s="59" t="s">
        <v>25</v>
      </c>
      <c r="D248" s="50" t="s">
        <v>312</v>
      </c>
      <c r="E248" s="59" t="s">
        <v>25</v>
      </c>
      <c r="F248" s="57" t="s">
        <v>1136</v>
      </c>
      <c r="G248" s="39" t="s">
        <v>1063</v>
      </c>
      <c r="H248" s="40"/>
      <c r="I248" s="43"/>
      <c r="J248" s="41" t="s">
        <v>648</v>
      </c>
      <c r="K248" s="70"/>
    </row>
    <row r="249" spans="1:11" ht="17.25" customHeight="1">
      <c r="A249" s="44">
        <v>243</v>
      </c>
      <c r="B249" s="209" t="s">
        <v>313</v>
      </c>
      <c r="C249" s="210"/>
      <c r="D249" s="211"/>
      <c r="E249" s="67" t="s">
        <v>1146</v>
      </c>
      <c r="F249" s="67" t="s">
        <v>1146</v>
      </c>
      <c r="G249" s="45" t="s">
        <v>1146</v>
      </c>
      <c r="H249" s="45" t="s">
        <v>1146</v>
      </c>
      <c r="I249" s="45" t="s">
        <v>1146</v>
      </c>
      <c r="J249" s="45" t="s">
        <v>1146</v>
      </c>
      <c r="K249" s="45" t="s">
        <v>1146</v>
      </c>
    </row>
    <row r="250" spans="1:11" ht="31.5">
      <c r="A250" s="53">
        <v>244</v>
      </c>
      <c r="B250" s="50" t="s">
        <v>314</v>
      </c>
      <c r="C250" s="59" t="s">
        <v>25</v>
      </c>
      <c r="D250" s="50" t="s">
        <v>315</v>
      </c>
      <c r="E250" s="59" t="s">
        <v>25</v>
      </c>
      <c r="F250" s="57" t="s">
        <v>1136</v>
      </c>
      <c r="G250" s="39" t="s">
        <v>1061</v>
      </c>
      <c r="H250" s="40" t="s">
        <v>648</v>
      </c>
      <c r="I250" s="43"/>
      <c r="J250" s="41"/>
      <c r="K250" s="70"/>
    </row>
    <row r="251" spans="1:11" ht="47.25">
      <c r="A251" s="53">
        <v>245</v>
      </c>
      <c r="B251" s="50" t="s">
        <v>316</v>
      </c>
      <c r="C251" s="59" t="s">
        <v>25</v>
      </c>
      <c r="D251" s="50" t="s">
        <v>317</v>
      </c>
      <c r="E251" s="59" t="s">
        <v>25</v>
      </c>
      <c r="F251" s="57" t="s">
        <v>1136</v>
      </c>
      <c r="G251" s="39" t="s">
        <v>1062</v>
      </c>
      <c r="H251" s="40"/>
      <c r="I251" s="43" t="s">
        <v>648</v>
      </c>
      <c r="J251" s="41"/>
      <c r="K251" s="70"/>
    </row>
    <row r="252" spans="1:11" ht="47.25">
      <c r="A252" s="53">
        <v>246</v>
      </c>
      <c r="B252" s="50" t="s">
        <v>654</v>
      </c>
      <c r="C252" s="59" t="s">
        <v>25</v>
      </c>
      <c r="D252" s="50" t="s">
        <v>318</v>
      </c>
      <c r="E252" s="59" t="s">
        <v>25</v>
      </c>
      <c r="F252" s="57" t="s">
        <v>1136</v>
      </c>
      <c r="G252" s="39" t="s">
        <v>1063</v>
      </c>
      <c r="H252" s="40"/>
      <c r="I252" s="43"/>
      <c r="J252" s="41" t="s">
        <v>648</v>
      </c>
      <c r="K252" s="70"/>
    </row>
    <row r="253" spans="1:11" ht="31.5">
      <c r="A253" s="53">
        <v>247</v>
      </c>
      <c r="B253" s="50" t="s">
        <v>319</v>
      </c>
      <c r="C253" s="59" t="s">
        <v>25</v>
      </c>
      <c r="D253" s="50" t="s">
        <v>320</v>
      </c>
      <c r="E253" s="59" t="s">
        <v>25</v>
      </c>
      <c r="F253" s="57" t="s">
        <v>1136</v>
      </c>
      <c r="G253" s="39" t="s">
        <v>1062</v>
      </c>
      <c r="H253" s="40"/>
      <c r="I253" s="43" t="s">
        <v>648</v>
      </c>
      <c r="J253" s="41"/>
      <c r="K253" s="70"/>
    </row>
    <row r="254" spans="1:11" ht="31.5">
      <c r="A254" s="53">
        <v>248</v>
      </c>
      <c r="B254" s="50" t="s">
        <v>321</v>
      </c>
      <c r="C254" s="59" t="s">
        <v>25</v>
      </c>
      <c r="D254" s="50" t="s">
        <v>655</v>
      </c>
      <c r="E254" s="59" t="s">
        <v>25</v>
      </c>
      <c r="F254" s="57" t="s">
        <v>1136</v>
      </c>
      <c r="G254" s="39" t="s">
        <v>1063</v>
      </c>
      <c r="H254" s="40"/>
      <c r="I254" s="43"/>
      <c r="J254" s="41" t="s">
        <v>648</v>
      </c>
      <c r="K254" s="70"/>
    </row>
    <row r="255" spans="1:11" ht="47.25">
      <c r="A255" s="53">
        <v>249</v>
      </c>
      <c r="B255" s="50" t="s">
        <v>322</v>
      </c>
      <c r="C255" s="59" t="s">
        <v>25</v>
      </c>
      <c r="D255" s="50" t="s">
        <v>682</v>
      </c>
      <c r="E255" s="59" t="s">
        <v>25</v>
      </c>
      <c r="F255" s="57" t="s">
        <v>1136</v>
      </c>
      <c r="G255" s="39" t="s">
        <v>1061</v>
      </c>
      <c r="H255" s="40" t="s">
        <v>648</v>
      </c>
      <c r="I255" s="43"/>
      <c r="J255" s="41"/>
      <c r="K255" s="70"/>
    </row>
    <row r="256" spans="1:11" ht="63">
      <c r="A256" s="53">
        <v>250</v>
      </c>
      <c r="B256" s="50" t="s">
        <v>656</v>
      </c>
      <c r="C256" s="59" t="s">
        <v>25</v>
      </c>
      <c r="D256" s="50" t="s">
        <v>681</v>
      </c>
      <c r="E256" s="59" t="s">
        <v>25</v>
      </c>
      <c r="F256" s="57" t="s">
        <v>1136</v>
      </c>
      <c r="G256" s="39" t="s">
        <v>1062</v>
      </c>
      <c r="H256" s="40"/>
      <c r="I256" s="43" t="s">
        <v>648</v>
      </c>
      <c r="J256" s="41"/>
      <c r="K256" s="70"/>
    </row>
    <row r="257" spans="1:11" ht="63">
      <c r="A257" s="53">
        <v>251</v>
      </c>
      <c r="B257" s="50" t="s">
        <v>657</v>
      </c>
      <c r="C257" s="59" t="s">
        <v>25</v>
      </c>
      <c r="D257" s="50" t="s">
        <v>681</v>
      </c>
      <c r="E257" s="59" t="s">
        <v>25</v>
      </c>
      <c r="F257" s="57" t="s">
        <v>1136</v>
      </c>
      <c r="G257" s="39" t="s">
        <v>1063</v>
      </c>
      <c r="H257" s="40"/>
      <c r="I257" s="43"/>
      <c r="J257" s="41" t="s">
        <v>648</v>
      </c>
      <c r="K257" s="70"/>
    </row>
    <row r="258" spans="1:11" ht="31.5">
      <c r="A258" s="53">
        <v>252</v>
      </c>
      <c r="B258" s="50" t="s">
        <v>658</v>
      </c>
      <c r="C258" s="59" t="s">
        <v>26</v>
      </c>
      <c r="D258" s="50" t="s">
        <v>660</v>
      </c>
      <c r="E258" s="59" t="s">
        <v>26</v>
      </c>
      <c r="F258" s="57" t="s">
        <v>1136</v>
      </c>
      <c r="G258" s="39" t="s">
        <v>1110</v>
      </c>
      <c r="H258" s="40"/>
      <c r="I258" s="43" t="s">
        <v>648</v>
      </c>
      <c r="J258" s="41" t="s">
        <v>648</v>
      </c>
      <c r="K258" s="70"/>
    </row>
    <row r="259" spans="1:11" ht="17.25" customHeight="1">
      <c r="A259" s="44">
        <v>253</v>
      </c>
      <c r="B259" s="209" t="s">
        <v>323</v>
      </c>
      <c r="C259" s="210"/>
      <c r="D259" s="211"/>
      <c r="E259" s="67" t="s">
        <v>1146</v>
      </c>
      <c r="F259" s="67" t="s">
        <v>1146</v>
      </c>
      <c r="G259" s="45" t="s">
        <v>1146</v>
      </c>
      <c r="H259" s="45" t="s">
        <v>1146</v>
      </c>
      <c r="I259" s="45" t="s">
        <v>1146</v>
      </c>
      <c r="J259" s="45" t="s">
        <v>1146</v>
      </c>
      <c r="K259" s="45" t="s">
        <v>1146</v>
      </c>
    </row>
    <row r="260" spans="1:11" ht="17.25" customHeight="1">
      <c r="A260" s="44">
        <v>254</v>
      </c>
      <c r="B260" s="209" t="s">
        <v>1113</v>
      </c>
      <c r="C260" s="210"/>
      <c r="D260" s="211"/>
      <c r="E260" s="67" t="s">
        <v>1146</v>
      </c>
      <c r="F260" s="67" t="s">
        <v>1146</v>
      </c>
      <c r="G260" s="45" t="s">
        <v>1146</v>
      </c>
      <c r="H260" s="45" t="s">
        <v>1146</v>
      </c>
      <c r="I260" s="45" t="s">
        <v>1146</v>
      </c>
      <c r="J260" s="45" t="s">
        <v>1146</v>
      </c>
      <c r="K260" s="45" t="s">
        <v>1146</v>
      </c>
    </row>
    <row r="261" spans="1:11" ht="47.25">
      <c r="A261" s="53">
        <v>255</v>
      </c>
      <c r="B261" s="50" t="s">
        <v>324</v>
      </c>
      <c r="C261" s="59" t="s">
        <v>25</v>
      </c>
      <c r="D261" s="50" t="s">
        <v>325</v>
      </c>
      <c r="E261" s="59" t="s">
        <v>25</v>
      </c>
      <c r="F261" s="57" t="s">
        <v>1136</v>
      </c>
      <c r="G261" s="39" t="s">
        <v>1061</v>
      </c>
      <c r="H261" s="40" t="s">
        <v>648</v>
      </c>
      <c r="I261" s="43"/>
      <c r="J261" s="41"/>
      <c r="K261" s="70"/>
    </row>
    <row r="262" spans="1:11" ht="47.25">
      <c r="A262" s="53">
        <v>256</v>
      </c>
      <c r="B262" s="50" t="s">
        <v>326</v>
      </c>
      <c r="C262" s="59" t="s">
        <v>25</v>
      </c>
      <c r="D262" s="50" t="s">
        <v>327</v>
      </c>
      <c r="E262" s="59" t="s">
        <v>25</v>
      </c>
      <c r="F262" s="57" t="s">
        <v>1136</v>
      </c>
      <c r="G262" s="39" t="s">
        <v>1062</v>
      </c>
      <c r="H262" s="40"/>
      <c r="I262" s="43" t="s">
        <v>648</v>
      </c>
      <c r="J262" s="41"/>
      <c r="K262" s="70"/>
    </row>
    <row r="263" spans="1:11" ht="31.5">
      <c r="A263" s="53">
        <v>257</v>
      </c>
      <c r="B263" s="50" t="s">
        <v>683</v>
      </c>
      <c r="C263" s="59" t="s">
        <v>105</v>
      </c>
      <c r="D263" s="50" t="s">
        <v>684</v>
      </c>
      <c r="E263" s="59" t="s">
        <v>105</v>
      </c>
      <c r="F263" s="57" t="s">
        <v>1136</v>
      </c>
      <c r="G263" s="39" t="s">
        <v>1063</v>
      </c>
      <c r="H263" s="40"/>
      <c r="I263" s="43"/>
      <c r="J263" s="41" t="s">
        <v>648</v>
      </c>
      <c r="K263" s="70"/>
    </row>
    <row r="264" spans="1:11" ht="31.5">
      <c r="A264" s="53">
        <v>258</v>
      </c>
      <c r="B264" s="50" t="s">
        <v>661</v>
      </c>
      <c r="C264" s="59" t="s">
        <v>25</v>
      </c>
      <c r="D264" s="50" t="s">
        <v>662</v>
      </c>
      <c r="E264" s="59" t="s">
        <v>25</v>
      </c>
      <c r="F264" s="57" t="s">
        <v>1136</v>
      </c>
      <c r="G264" s="39" t="s">
        <v>1063</v>
      </c>
      <c r="H264" s="40"/>
      <c r="I264" s="43"/>
      <c r="J264" s="41" t="s">
        <v>648</v>
      </c>
      <c r="K264" s="70"/>
    </row>
    <row r="265" spans="1:11" ht="47.25">
      <c r="A265" s="53">
        <v>259</v>
      </c>
      <c r="B265" s="50" t="s">
        <v>687</v>
      </c>
      <c r="C265" s="59" t="s">
        <v>25</v>
      </c>
      <c r="D265" s="50" t="s">
        <v>328</v>
      </c>
      <c r="E265" s="59" t="s">
        <v>25</v>
      </c>
      <c r="F265" s="57" t="s">
        <v>1136</v>
      </c>
      <c r="G265" s="39" t="s">
        <v>1063</v>
      </c>
      <c r="H265" s="40"/>
      <c r="I265" s="43"/>
      <c r="J265" s="41" t="s">
        <v>648</v>
      </c>
      <c r="K265" s="70"/>
    </row>
    <row r="266" spans="1:11" ht="31.5">
      <c r="A266" s="53">
        <v>260</v>
      </c>
      <c r="B266" s="50" t="s">
        <v>685</v>
      </c>
      <c r="C266" s="59" t="s">
        <v>105</v>
      </c>
      <c r="D266" s="50" t="s">
        <v>686</v>
      </c>
      <c r="E266" s="59" t="s">
        <v>105</v>
      </c>
      <c r="F266" s="57" t="s">
        <v>1136</v>
      </c>
      <c r="G266" s="39" t="s">
        <v>1063</v>
      </c>
      <c r="H266" s="40"/>
      <c r="I266" s="43"/>
      <c r="J266" s="41" t="s">
        <v>648</v>
      </c>
      <c r="K266" s="70"/>
    </row>
    <row r="267" spans="1:11" ht="17.25" customHeight="1">
      <c r="A267" s="44">
        <v>261</v>
      </c>
      <c r="B267" s="209" t="s">
        <v>329</v>
      </c>
      <c r="C267" s="210"/>
      <c r="D267" s="211"/>
      <c r="E267" s="67" t="s">
        <v>1146</v>
      </c>
      <c r="F267" s="67" t="s">
        <v>1146</v>
      </c>
      <c r="G267" s="45" t="s">
        <v>1146</v>
      </c>
      <c r="H267" s="45" t="s">
        <v>1146</v>
      </c>
      <c r="I267" s="45" t="s">
        <v>1146</v>
      </c>
      <c r="J267" s="45" t="s">
        <v>1146</v>
      </c>
      <c r="K267" s="45" t="s">
        <v>1146</v>
      </c>
    </row>
    <row r="268" spans="1:11" ht="31.5">
      <c r="A268" s="53">
        <v>262</v>
      </c>
      <c r="B268" s="50" t="s">
        <v>330</v>
      </c>
      <c r="C268" s="59" t="s">
        <v>25</v>
      </c>
      <c r="D268" s="50" t="s">
        <v>331</v>
      </c>
      <c r="E268" s="59" t="s">
        <v>25</v>
      </c>
      <c r="F268" s="57" t="s">
        <v>1136</v>
      </c>
      <c r="G268" s="39" t="s">
        <v>1061</v>
      </c>
      <c r="H268" s="40" t="s">
        <v>648</v>
      </c>
      <c r="I268" s="43"/>
      <c r="J268" s="41"/>
      <c r="K268" s="70"/>
    </row>
    <row r="269" spans="1:11" ht="31.5">
      <c r="A269" s="53">
        <v>263</v>
      </c>
      <c r="B269" s="50" t="s">
        <v>332</v>
      </c>
      <c r="C269" s="59" t="s">
        <v>25</v>
      </c>
      <c r="D269" s="50" t="s">
        <v>333</v>
      </c>
      <c r="E269" s="59" t="s">
        <v>25</v>
      </c>
      <c r="F269" s="57" t="s">
        <v>1136</v>
      </c>
      <c r="G269" s="39" t="s">
        <v>1062</v>
      </c>
      <c r="H269" s="40"/>
      <c r="I269" s="43" t="s">
        <v>648</v>
      </c>
      <c r="J269" s="41"/>
      <c r="K269" s="70"/>
    </row>
    <row r="270" spans="1:11" ht="31.5">
      <c r="A270" s="53">
        <v>264</v>
      </c>
      <c r="B270" s="50" t="s">
        <v>334</v>
      </c>
      <c r="C270" s="59" t="s">
        <v>25</v>
      </c>
      <c r="D270" s="50" t="s">
        <v>335</v>
      </c>
      <c r="E270" s="59" t="s">
        <v>25</v>
      </c>
      <c r="F270" s="57" t="s">
        <v>1136</v>
      </c>
      <c r="G270" s="39" t="s">
        <v>1063</v>
      </c>
      <c r="H270" s="40"/>
      <c r="I270" s="43"/>
      <c r="J270" s="41" t="s">
        <v>648</v>
      </c>
      <c r="K270" s="70"/>
    </row>
    <row r="271" spans="1:11" ht="17.25" customHeight="1">
      <c r="A271" s="44">
        <v>265</v>
      </c>
      <c r="B271" s="209" t="s">
        <v>336</v>
      </c>
      <c r="C271" s="210"/>
      <c r="D271" s="211"/>
      <c r="E271" s="67" t="s">
        <v>1146</v>
      </c>
      <c r="F271" s="67" t="s">
        <v>1146</v>
      </c>
      <c r="G271" s="45" t="s">
        <v>1146</v>
      </c>
      <c r="H271" s="45" t="s">
        <v>1146</v>
      </c>
      <c r="I271" s="45" t="s">
        <v>1146</v>
      </c>
      <c r="J271" s="45" t="s">
        <v>1146</v>
      </c>
      <c r="K271" s="45" t="s">
        <v>1146</v>
      </c>
    </row>
    <row r="272" spans="1:11" ht="49.5" customHeight="1">
      <c r="A272" s="53">
        <v>266</v>
      </c>
      <c r="B272" s="212" t="s">
        <v>337</v>
      </c>
      <c r="C272" s="59" t="s">
        <v>25</v>
      </c>
      <c r="D272" s="50" t="s">
        <v>338</v>
      </c>
      <c r="E272" s="59" t="s">
        <v>25</v>
      </c>
      <c r="F272" s="57" t="s">
        <v>1136</v>
      </c>
      <c r="G272" s="39" t="s">
        <v>1061</v>
      </c>
      <c r="H272" s="40" t="s">
        <v>648</v>
      </c>
      <c r="I272" s="43"/>
      <c r="J272" s="41"/>
      <c r="K272" s="70"/>
    </row>
    <row r="273" spans="1:11" ht="31.5">
      <c r="A273" s="53">
        <v>267</v>
      </c>
      <c r="B273" s="213"/>
      <c r="C273" s="59" t="s">
        <v>25</v>
      </c>
      <c r="D273" s="50" t="s">
        <v>341</v>
      </c>
      <c r="E273" s="59" t="s">
        <v>25</v>
      </c>
      <c r="F273" s="57" t="s">
        <v>1136</v>
      </c>
      <c r="G273" s="39" t="s">
        <v>1061</v>
      </c>
      <c r="H273" s="40" t="s">
        <v>648</v>
      </c>
      <c r="I273" s="43"/>
      <c r="J273" s="41"/>
      <c r="K273" s="70"/>
    </row>
    <row r="274" spans="1:11" ht="15.75" customHeight="1">
      <c r="A274" s="53">
        <v>268</v>
      </c>
      <c r="B274" s="214" t="s">
        <v>339</v>
      </c>
      <c r="C274" s="60" t="s">
        <v>25</v>
      </c>
      <c r="D274" s="50" t="s">
        <v>340</v>
      </c>
      <c r="E274" s="59" t="s">
        <v>25</v>
      </c>
      <c r="F274" s="57" t="s">
        <v>1136</v>
      </c>
      <c r="G274" s="39" t="s">
        <v>1062</v>
      </c>
      <c r="H274" s="40"/>
      <c r="I274" s="43" t="s">
        <v>648</v>
      </c>
      <c r="J274" s="41"/>
      <c r="K274" s="70"/>
    </row>
    <row r="275" spans="1:11" ht="31.5">
      <c r="A275" s="53">
        <v>269</v>
      </c>
      <c r="B275" s="214"/>
      <c r="C275" s="60" t="s">
        <v>25</v>
      </c>
      <c r="D275" s="50" t="s">
        <v>342</v>
      </c>
      <c r="E275" s="59" t="s">
        <v>25</v>
      </c>
      <c r="F275" s="57" t="s">
        <v>1136</v>
      </c>
      <c r="G275" s="39" t="s">
        <v>1062</v>
      </c>
      <c r="H275" s="40"/>
      <c r="I275" s="43" t="s">
        <v>648</v>
      </c>
      <c r="J275" s="41"/>
      <c r="K275" s="70"/>
    </row>
    <row r="276" spans="1:11" ht="31.5">
      <c r="A276" s="53">
        <v>270</v>
      </c>
      <c r="B276" s="214"/>
      <c r="C276" s="60" t="s">
        <v>25</v>
      </c>
      <c r="D276" s="50" t="s">
        <v>343</v>
      </c>
      <c r="E276" s="59" t="s">
        <v>25</v>
      </c>
      <c r="F276" s="57" t="s">
        <v>1136</v>
      </c>
      <c r="G276" s="39" t="s">
        <v>1062</v>
      </c>
      <c r="H276" s="40"/>
      <c r="I276" s="43" t="s">
        <v>648</v>
      </c>
      <c r="J276" s="41"/>
      <c r="K276" s="70"/>
    </row>
    <row r="277" spans="1:11" ht="31.5">
      <c r="A277" s="53">
        <v>271</v>
      </c>
      <c r="B277" s="214"/>
      <c r="C277" s="60" t="s">
        <v>25</v>
      </c>
      <c r="D277" s="50" t="s">
        <v>344</v>
      </c>
      <c r="E277" s="59" t="s">
        <v>25</v>
      </c>
      <c r="F277" s="57" t="s">
        <v>1136</v>
      </c>
      <c r="G277" s="39" t="s">
        <v>1062</v>
      </c>
      <c r="H277" s="40"/>
      <c r="I277" s="43" t="s">
        <v>648</v>
      </c>
      <c r="J277" s="41"/>
      <c r="K277" s="70"/>
    </row>
    <row r="278" spans="1:11" ht="15.75" customHeight="1">
      <c r="A278" s="53">
        <v>272</v>
      </c>
      <c r="B278" s="212" t="s">
        <v>339</v>
      </c>
      <c r="C278" s="60" t="s">
        <v>25</v>
      </c>
      <c r="D278" s="50" t="s">
        <v>340</v>
      </c>
      <c r="E278" s="59" t="s">
        <v>25</v>
      </c>
      <c r="F278" s="57" t="s">
        <v>1136</v>
      </c>
      <c r="G278" s="39" t="s">
        <v>1063</v>
      </c>
      <c r="H278" s="40"/>
      <c r="I278" s="43"/>
      <c r="J278" s="41" t="s">
        <v>648</v>
      </c>
      <c r="K278" s="70"/>
    </row>
    <row r="279" spans="1:11" ht="31.5">
      <c r="A279" s="53">
        <v>273</v>
      </c>
      <c r="B279" s="216"/>
      <c r="C279" s="60" t="s">
        <v>25</v>
      </c>
      <c r="D279" s="50" t="s">
        <v>342</v>
      </c>
      <c r="E279" s="59" t="s">
        <v>25</v>
      </c>
      <c r="F279" s="57" t="s">
        <v>1136</v>
      </c>
      <c r="G279" s="39" t="s">
        <v>1063</v>
      </c>
      <c r="H279" s="40"/>
      <c r="I279" s="43"/>
      <c r="J279" s="41" t="s">
        <v>648</v>
      </c>
      <c r="K279" s="70"/>
    </row>
    <row r="280" spans="1:11" ht="31.5">
      <c r="A280" s="53">
        <v>274</v>
      </c>
      <c r="B280" s="216"/>
      <c r="C280" s="60" t="s">
        <v>25</v>
      </c>
      <c r="D280" s="50" t="s">
        <v>343</v>
      </c>
      <c r="E280" s="59" t="s">
        <v>25</v>
      </c>
      <c r="F280" s="57" t="s">
        <v>1136</v>
      </c>
      <c r="G280" s="39" t="s">
        <v>1063</v>
      </c>
      <c r="H280" s="40"/>
      <c r="I280" s="43"/>
      <c r="J280" s="41" t="s">
        <v>648</v>
      </c>
      <c r="K280" s="70"/>
    </row>
    <row r="281" spans="1:11" ht="31.5">
      <c r="A281" s="53">
        <v>275</v>
      </c>
      <c r="B281" s="213"/>
      <c r="C281" s="60" t="s">
        <v>25</v>
      </c>
      <c r="D281" s="50" t="s">
        <v>344</v>
      </c>
      <c r="E281" s="59" t="s">
        <v>25</v>
      </c>
      <c r="F281" s="57" t="s">
        <v>1136</v>
      </c>
      <c r="G281" s="39" t="s">
        <v>1063</v>
      </c>
      <c r="H281" s="40"/>
      <c r="I281" s="43"/>
      <c r="J281" s="41" t="s">
        <v>648</v>
      </c>
      <c r="K281" s="70"/>
    </row>
    <row r="282" spans="1:11" ht="17.25" customHeight="1">
      <c r="A282" s="44">
        <v>276</v>
      </c>
      <c r="B282" s="209" t="s">
        <v>345</v>
      </c>
      <c r="C282" s="210"/>
      <c r="D282" s="211"/>
      <c r="E282" s="67" t="s">
        <v>1146</v>
      </c>
      <c r="F282" s="67" t="s">
        <v>1146</v>
      </c>
      <c r="G282" s="45" t="s">
        <v>1146</v>
      </c>
      <c r="H282" s="45" t="s">
        <v>1146</v>
      </c>
      <c r="I282" s="45" t="s">
        <v>1146</v>
      </c>
      <c r="J282" s="45" t="s">
        <v>1146</v>
      </c>
      <c r="K282" s="45" t="s">
        <v>1146</v>
      </c>
    </row>
    <row r="283" spans="1:11" ht="31.5">
      <c r="A283" s="53">
        <v>277</v>
      </c>
      <c r="B283" s="50" t="s">
        <v>346</v>
      </c>
      <c r="C283" s="59" t="s">
        <v>25</v>
      </c>
      <c r="D283" s="50" t="s">
        <v>347</v>
      </c>
      <c r="E283" s="59" t="s">
        <v>25</v>
      </c>
      <c r="F283" s="57" t="s">
        <v>1136</v>
      </c>
      <c r="G283" s="39" t="s">
        <v>1061</v>
      </c>
      <c r="H283" s="40" t="s">
        <v>648</v>
      </c>
      <c r="I283" s="43"/>
      <c r="J283" s="41"/>
      <c r="K283" s="70"/>
    </row>
    <row r="284" spans="1:11" ht="47.25">
      <c r="A284" s="53">
        <v>278</v>
      </c>
      <c r="B284" s="50" t="s">
        <v>663</v>
      </c>
      <c r="C284" s="59" t="s">
        <v>25</v>
      </c>
      <c r="D284" s="50" t="s">
        <v>664</v>
      </c>
      <c r="E284" s="59" t="s">
        <v>25</v>
      </c>
      <c r="F284" s="57" t="s">
        <v>1136</v>
      </c>
      <c r="G284" s="39" t="s">
        <v>1062</v>
      </c>
      <c r="H284" s="40"/>
      <c r="I284" s="43" t="s">
        <v>648</v>
      </c>
      <c r="J284" s="41"/>
      <c r="K284" s="70"/>
    </row>
    <row r="285" spans="1:11" ht="31.5">
      <c r="A285" s="53">
        <v>279</v>
      </c>
      <c r="B285" s="50" t="s">
        <v>667</v>
      </c>
      <c r="C285" s="59" t="s">
        <v>26</v>
      </c>
      <c r="D285" s="50" t="s">
        <v>668</v>
      </c>
      <c r="E285" s="59" t="s">
        <v>26</v>
      </c>
      <c r="F285" s="57" t="s">
        <v>1136</v>
      </c>
      <c r="G285" s="39" t="s">
        <v>1063</v>
      </c>
      <c r="H285" s="40"/>
      <c r="I285" s="43"/>
      <c r="J285" s="41" t="s">
        <v>648</v>
      </c>
      <c r="K285" s="70"/>
    </row>
    <row r="286" spans="1:11" ht="47.25">
      <c r="A286" s="53">
        <v>280</v>
      </c>
      <c r="B286" s="50" t="s">
        <v>665</v>
      </c>
      <c r="C286" s="59" t="s">
        <v>25</v>
      </c>
      <c r="D286" s="50" t="s">
        <v>666</v>
      </c>
      <c r="E286" s="59" t="s">
        <v>25</v>
      </c>
      <c r="F286" s="57" t="s">
        <v>1136</v>
      </c>
      <c r="G286" s="39" t="s">
        <v>1110</v>
      </c>
      <c r="H286" s="40"/>
      <c r="I286" s="43" t="s">
        <v>648</v>
      </c>
      <c r="J286" s="41" t="s">
        <v>648</v>
      </c>
      <c r="K286" s="70"/>
    </row>
    <row r="287" spans="1:11" ht="17.25" customHeight="1">
      <c r="A287" s="44">
        <v>281</v>
      </c>
      <c r="B287" s="209" t="s">
        <v>348</v>
      </c>
      <c r="C287" s="210"/>
      <c r="D287" s="211"/>
      <c r="E287" s="67" t="s">
        <v>1146</v>
      </c>
      <c r="F287" s="67" t="s">
        <v>1146</v>
      </c>
      <c r="G287" s="45" t="s">
        <v>1146</v>
      </c>
      <c r="H287" s="45" t="s">
        <v>1146</v>
      </c>
      <c r="I287" s="45" t="s">
        <v>1146</v>
      </c>
      <c r="J287" s="45" t="s">
        <v>1146</v>
      </c>
      <c r="K287" s="45" t="s">
        <v>1146</v>
      </c>
    </row>
    <row r="288" spans="1:11" ht="31.5">
      <c r="A288" s="53">
        <v>282</v>
      </c>
      <c r="B288" s="50" t="s">
        <v>349</v>
      </c>
      <c r="C288" s="59" t="s">
        <v>25</v>
      </c>
      <c r="D288" s="50" t="s">
        <v>671</v>
      </c>
      <c r="E288" s="59" t="s">
        <v>25</v>
      </c>
      <c r="F288" s="57" t="s">
        <v>1136</v>
      </c>
      <c r="G288" s="39" t="s">
        <v>1061</v>
      </c>
      <c r="H288" s="40" t="s">
        <v>648</v>
      </c>
      <c r="I288" s="43"/>
      <c r="J288" s="41"/>
      <c r="K288" s="70"/>
    </row>
    <row r="289" spans="1:11" ht="31.5">
      <c r="A289" s="53">
        <v>283</v>
      </c>
      <c r="B289" s="50" t="s">
        <v>349</v>
      </c>
      <c r="C289" s="59" t="s">
        <v>25</v>
      </c>
      <c r="D289" s="50" t="s">
        <v>671</v>
      </c>
      <c r="E289" s="59" t="s">
        <v>25</v>
      </c>
      <c r="F289" s="57" t="s">
        <v>1136</v>
      </c>
      <c r="G289" s="39" t="s">
        <v>1062</v>
      </c>
      <c r="H289" s="40"/>
      <c r="I289" s="43" t="s">
        <v>648</v>
      </c>
      <c r="J289" s="41"/>
      <c r="K289" s="70"/>
    </row>
    <row r="290" spans="1:11" ht="31.5">
      <c r="A290" s="53">
        <v>284</v>
      </c>
      <c r="B290" s="50" t="s">
        <v>670</v>
      </c>
      <c r="C290" s="59" t="s">
        <v>25</v>
      </c>
      <c r="D290" s="50" t="s">
        <v>669</v>
      </c>
      <c r="E290" s="59" t="s">
        <v>25</v>
      </c>
      <c r="F290" s="57" t="s">
        <v>1136</v>
      </c>
      <c r="G290" s="39" t="s">
        <v>1063</v>
      </c>
      <c r="H290" s="40"/>
      <c r="I290" s="43"/>
      <c r="J290" s="41" t="s">
        <v>648</v>
      </c>
      <c r="K290" s="70"/>
    </row>
    <row r="291" spans="1:11" ht="17.25" customHeight="1">
      <c r="A291" s="44">
        <v>285</v>
      </c>
      <c r="B291" s="209" t="s">
        <v>771</v>
      </c>
      <c r="C291" s="210"/>
      <c r="D291" s="211"/>
      <c r="E291" s="67" t="s">
        <v>1146</v>
      </c>
      <c r="F291" s="67" t="s">
        <v>1146</v>
      </c>
      <c r="G291" s="45" t="s">
        <v>1146</v>
      </c>
      <c r="H291" s="45" t="s">
        <v>1146</v>
      </c>
      <c r="I291" s="45" t="s">
        <v>1146</v>
      </c>
      <c r="J291" s="45" t="s">
        <v>1146</v>
      </c>
      <c r="K291" s="45" t="s">
        <v>1146</v>
      </c>
    </row>
    <row r="292" spans="1:11" ht="31.5">
      <c r="A292" s="53">
        <v>286</v>
      </c>
      <c r="B292" s="56" t="s">
        <v>1158</v>
      </c>
      <c r="C292" s="61" t="s">
        <v>26</v>
      </c>
      <c r="D292" s="50" t="s">
        <v>1074</v>
      </c>
      <c r="E292" s="59" t="s">
        <v>26</v>
      </c>
      <c r="F292" s="57" t="s">
        <v>1136</v>
      </c>
      <c r="G292" s="39" t="s">
        <v>1062</v>
      </c>
      <c r="H292" s="40"/>
      <c r="I292" s="43" t="s">
        <v>648</v>
      </c>
      <c r="J292" s="41"/>
      <c r="K292" s="70"/>
    </row>
    <row r="293" spans="1:11" ht="47.25">
      <c r="A293" s="53">
        <v>287</v>
      </c>
      <c r="B293" s="56" t="s">
        <v>1075</v>
      </c>
      <c r="C293" s="61" t="s">
        <v>26</v>
      </c>
      <c r="D293" s="50" t="s">
        <v>777</v>
      </c>
      <c r="E293" s="59" t="s">
        <v>26</v>
      </c>
      <c r="F293" s="57" t="s">
        <v>1136</v>
      </c>
      <c r="G293" s="39" t="s">
        <v>1063</v>
      </c>
      <c r="H293" s="40"/>
      <c r="I293" s="43"/>
      <c r="J293" s="41" t="s">
        <v>648</v>
      </c>
      <c r="K293" s="70"/>
    </row>
    <row r="294" spans="1:11" ht="31.5">
      <c r="A294" s="53">
        <v>288</v>
      </c>
      <c r="B294" s="50" t="s">
        <v>1011</v>
      </c>
      <c r="C294" s="59" t="s">
        <v>26</v>
      </c>
      <c r="D294" s="50" t="s">
        <v>1012</v>
      </c>
      <c r="E294" s="59" t="s">
        <v>26</v>
      </c>
      <c r="F294" s="57" t="s">
        <v>1136</v>
      </c>
      <c r="G294" s="39" t="s">
        <v>1063</v>
      </c>
      <c r="H294" s="40"/>
      <c r="I294" s="43"/>
      <c r="J294" s="41" t="s">
        <v>648</v>
      </c>
      <c r="K294" s="70"/>
    </row>
    <row r="295" spans="1:11" ht="17.25" customHeight="1">
      <c r="A295" s="44">
        <v>289</v>
      </c>
      <c r="B295" s="209" t="s">
        <v>350</v>
      </c>
      <c r="C295" s="210"/>
      <c r="D295" s="211"/>
      <c r="E295" s="67" t="s">
        <v>1146</v>
      </c>
      <c r="F295" s="67" t="s">
        <v>1146</v>
      </c>
      <c r="G295" s="45" t="s">
        <v>1146</v>
      </c>
      <c r="H295" s="45" t="s">
        <v>1146</v>
      </c>
      <c r="I295" s="45" t="s">
        <v>1146</v>
      </c>
      <c r="J295" s="45" t="s">
        <v>1146</v>
      </c>
      <c r="K295" s="45" t="s">
        <v>1146</v>
      </c>
    </row>
    <row r="296" spans="1:11" ht="17.25" customHeight="1">
      <c r="A296" s="44">
        <v>290</v>
      </c>
      <c r="B296" s="209" t="s">
        <v>1114</v>
      </c>
      <c r="C296" s="210"/>
      <c r="D296" s="211"/>
      <c r="E296" s="67" t="s">
        <v>1146</v>
      </c>
      <c r="F296" s="67" t="s">
        <v>1146</v>
      </c>
      <c r="G296" s="45" t="s">
        <v>1146</v>
      </c>
      <c r="H296" s="45" t="s">
        <v>1146</v>
      </c>
      <c r="I296" s="45" t="s">
        <v>1146</v>
      </c>
      <c r="J296" s="45" t="s">
        <v>1146</v>
      </c>
      <c r="K296" s="45" t="s">
        <v>1146</v>
      </c>
    </row>
    <row r="297" spans="1:11" ht="47.25">
      <c r="A297" s="53">
        <v>291</v>
      </c>
      <c r="B297" s="50" t="s">
        <v>690</v>
      </c>
      <c r="C297" s="59" t="s">
        <v>23</v>
      </c>
      <c r="D297" s="50" t="s">
        <v>241</v>
      </c>
      <c r="E297" s="59" t="s">
        <v>25</v>
      </c>
      <c r="F297" s="57" t="s">
        <v>1136</v>
      </c>
      <c r="G297" s="39" t="s">
        <v>1061</v>
      </c>
      <c r="H297" s="40" t="s">
        <v>648</v>
      </c>
      <c r="I297" s="43"/>
      <c r="J297" s="41"/>
      <c r="K297" s="70"/>
    </row>
    <row r="298" spans="1:11" ht="47.25">
      <c r="A298" s="53">
        <v>292</v>
      </c>
      <c r="B298" s="50" t="s">
        <v>691</v>
      </c>
      <c r="C298" s="59" t="s">
        <v>23</v>
      </c>
      <c r="D298" s="50" t="s">
        <v>242</v>
      </c>
      <c r="E298" s="59" t="s">
        <v>25</v>
      </c>
      <c r="F298" s="57" t="s">
        <v>1136</v>
      </c>
      <c r="G298" s="39" t="s">
        <v>1062</v>
      </c>
      <c r="H298" s="40"/>
      <c r="I298" s="43" t="s">
        <v>648</v>
      </c>
      <c r="J298" s="41"/>
      <c r="K298" s="70"/>
    </row>
    <row r="299" spans="1:11" ht="31.5">
      <c r="A299" s="53">
        <v>293</v>
      </c>
      <c r="B299" s="50" t="s">
        <v>249</v>
      </c>
      <c r="C299" s="59" t="s">
        <v>23</v>
      </c>
      <c r="D299" s="50" t="s">
        <v>700</v>
      </c>
      <c r="E299" s="59" t="s">
        <v>26</v>
      </c>
      <c r="F299" s="57" t="s">
        <v>1136</v>
      </c>
      <c r="G299" s="39" t="s">
        <v>1063</v>
      </c>
      <c r="H299" s="40"/>
      <c r="I299" s="43"/>
      <c r="J299" s="41" t="s">
        <v>648</v>
      </c>
      <c r="K299" s="70"/>
    </row>
    <row r="300" spans="1:11" ht="31.5">
      <c r="A300" s="53">
        <v>294</v>
      </c>
      <c r="B300" s="50" t="s">
        <v>688</v>
      </c>
      <c r="C300" s="59" t="s">
        <v>25</v>
      </c>
      <c r="D300" s="50" t="s">
        <v>243</v>
      </c>
      <c r="E300" s="59" t="s">
        <v>25</v>
      </c>
      <c r="F300" s="57" t="s">
        <v>1136</v>
      </c>
      <c r="G300" s="39" t="s">
        <v>1061</v>
      </c>
      <c r="H300" s="40" t="s">
        <v>648</v>
      </c>
      <c r="I300" s="43"/>
      <c r="J300" s="41"/>
      <c r="K300" s="70"/>
    </row>
    <row r="301" spans="1:11" ht="31.5">
      <c r="A301" s="53">
        <v>295</v>
      </c>
      <c r="B301" s="50" t="s">
        <v>689</v>
      </c>
      <c r="C301" s="59" t="s">
        <v>23</v>
      </c>
      <c r="D301" s="50" t="s">
        <v>244</v>
      </c>
      <c r="E301" s="59" t="s">
        <v>25</v>
      </c>
      <c r="F301" s="57" t="s">
        <v>1136</v>
      </c>
      <c r="G301" s="39" t="s">
        <v>1062</v>
      </c>
      <c r="H301" s="40"/>
      <c r="I301" s="43" t="s">
        <v>648</v>
      </c>
      <c r="J301" s="41"/>
      <c r="K301" s="70"/>
    </row>
    <row r="302" spans="1:11" ht="31.5">
      <c r="A302" s="53">
        <v>296</v>
      </c>
      <c r="B302" s="50" t="s">
        <v>258</v>
      </c>
      <c r="C302" s="59" t="s">
        <v>23</v>
      </c>
      <c r="D302" s="50" t="s">
        <v>245</v>
      </c>
      <c r="E302" s="59" t="s">
        <v>25</v>
      </c>
      <c r="F302" s="57" t="s">
        <v>1136</v>
      </c>
      <c r="G302" s="39" t="s">
        <v>1063</v>
      </c>
      <c r="H302" s="40"/>
      <c r="I302" s="43"/>
      <c r="J302" s="41" t="s">
        <v>648</v>
      </c>
      <c r="K302" s="70"/>
    </row>
    <row r="303" spans="1:11" ht="63">
      <c r="A303" s="53">
        <v>297</v>
      </c>
      <c r="B303" s="50" t="s">
        <v>246</v>
      </c>
      <c r="C303" s="59" t="s">
        <v>23</v>
      </c>
      <c r="D303" s="50" t="s">
        <v>255</v>
      </c>
      <c r="E303" s="59" t="s">
        <v>23</v>
      </c>
      <c r="F303" s="57" t="s">
        <v>1136</v>
      </c>
      <c r="G303" s="39" t="s">
        <v>1061</v>
      </c>
      <c r="H303" s="40" t="s">
        <v>648</v>
      </c>
      <c r="I303" s="43"/>
      <c r="J303" s="41"/>
      <c r="K303" s="70"/>
    </row>
    <row r="304" spans="1:11" ht="63">
      <c r="A304" s="53">
        <v>298</v>
      </c>
      <c r="B304" s="50" t="s">
        <v>247</v>
      </c>
      <c r="C304" s="59" t="s">
        <v>23</v>
      </c>
      <c r="D304" s="50" t="s">
        <v>256</v>
      </c>
      <c r="E304" s="59" t="s">
        <v>23</v>
      </c>
      <c r="F304" s="57" t="s">
        <v>1136</v>
      </c>
      <c r="G304" s="39" t="s">
        <v>1062</v>
      </c>
      <c r="H304" s="40"/>
      <c r="I304" s="43" t="s">
        <v>648</v>
      </c>
      <c r="J304" s="41"/>
      <c r="K304" s="70"/>
    </row>
    <row r="305" spans="1:11" ht="63">
      <c r="A305" s="53">
        <v>299</v>
      </c>
      <c r="B305" s="50" t="s">
        <v>248</v>
      </c>
      <c r="C305" s="59" t="s">
        <v>23</v>
      </c>
      <c r="D305" s="50" t="s">
        <v>257</v>
      </c>
      <c r="E305" s="59" t="s">
        <v>23</v>
      </c>
      <c r="F305" s="57" t="s">
        <v>1136</v>
      </c>
      <c r="G305" s="39" t="s">
        <v>1063</v>
      </c>
      <c r="H305" s="40"/>
      <c r="I305" s="43"/>
      <c r="J305" s="41" t="s">
        <v>648</v>
      </c>
      <c r="K305" s="70"/>
    </row>
    <row r="306" spans="1:11" ht="31.5">
      <c r="A306" s="53">
        <v>300</v>
      </c>
      <c r="B306" s="50" t="s">
        <v>250</v>
      </c>
      <c r="C306" s="59" t="s">
        <v>23</v>
      </c>
      <c r="D306" s="50" t="s">
        <v>693</v>
      </c>
      <c r="E306" s="59" t="s">
        <v>25</v>
      </c>
      <c r="F306" s="57" t="s">
        <v>1136</v>
      </c>
      <c r="G306" s="39" t="s">
        <v>1061</v>
      </c>
      <c r="H306" s="40" t="s">
        <v>648</v>
      </c>
      <c r="I306" s="43"/>
      <c r="J306" s="41"/>
      <c r="K306" s="70"/>
    </row>
    <row r="307" spans="1:11" ht="31.5">
      <c r="A307" s="53">
        <v>301</v>
      </c>
      <c r="B307" s="50" t="s">
        <v>252</v>
      </c>
      <c r="C307" s="59" t="s">
        <v>23</v>
      </c>
      <c r="D307" s="50" t="s">
        <v>694</v>
      </c>
      <c r="E307" s="59" t="s">
        <v>25</v>
      </c>
      <c r="F307" s="57" t="s">
        <v>1136</v>
      </c>
      <c r="G307" s="39" t="s">
        <v>1062</v>
      </c>
      <c r="H307" s="40"/>
      <c r="I307" s="43" t="s">
        <v>648</v>
      </c>
      <c r="J307" s="41"/>
      <c r="K307" s="70"/>
    </row>
    <row r="308" spans="1:11" ht="31.5">
      <c r="A308" s="53">
        <v>302</v>
      </c>
      <c r="B308" s="50" t="s">
        <v>692</v>
      </c>
      <c r="C308" s="59" t="s">
        <v>23</v>
      </c>
      <c r="D308" s="50" t="s">
        <v>254</v>
      </c>
      <c r="E308" s="59" t="s">
        <v>25</v>
      </c>
      <c r="F308" s="57" t="s">
        <v>1136</v>
      </c>
      <c r="G308" s="39" t="s">
        <v>1063</v>
      </c>
      <c r="H308" s="40"/>
      <c r="I308" s="43"/>
      <c r="J308" s="41" t="s">
        <v>648</v>
      </c>
      <c r="K308" s="70"/>
    </row>
    <row r="309" spans="1:11" ht="31.5">
      <c r="A309" s="53">
        <v>303</v>
      </c>
      <c r="B309" s="50" t="s">
        <v>695</v>
      </c>
      <c r="C309" s="59" t="s">
        <v>23</v>
      </c>
      <c r="D309" s="50" t="s">
        <v>251</v>
      </c>
      <c r="E309" s="59" t="s">
        <v>25</v>
      </c>
      <c r="F309" s="57" t="s">
        <v>1136</v>
      </c>
      <c r="G309" s="39" t="s">
        <v>1061</v>
      </c>
      <c r="H309" s="40" t="s">
        <v>648</v>
      </c>
      <c r="I309" s="43"/>
      <c r="J309" s="41"/>
      <c r="K309" s="70"/>
    </row>
    <row r="310" spans="1:11" ht="31.5">
      <c r="A310" s="53">
        <v>304</v>
      </c>
      <c r="B310" s="50" t="s">
        <v>696</v>
      </c>
      <c r="C310" s="59" t="s">
        <v>23</v>
      </c>
      <c r="D310" s="50" t="s">
        <v>253</v>
      </c>
      <c r="E310" s="59" t="s">
        <v>25</v>
      </c>
      <c r="F310" s="57" t="s">
        <v>1136</v>
      </c>
      <c r="G310" s="39" t="s">
        <v>1062</v>
      </c>
      <c r="H310" s="40"/>
      <c r="I310" s="43" t="s">
        <v>648</v>
      </c>
      <c r="J310" s="41"/>
      <c r="K310" s="70"/>
    </row>
    <row r="311" spans="1:11" ht="47.25">
      <c r="A311" s="53">
        <v>305</v>
      </c>
      <c r="B311" s="50" t="s">
        <v>697</v>
      </c>
      <c r="C311" s="59" t="s">
        <v>23</v>
      </c>
      <c r="D311" s="50" t="s">
        <v>698</v>
      </c>
      <c r="E311" s="59" t="s">
        <v>25</v>
      </c>
      <c r="F311" s="57" t="s">
        <v>1136</v>
      </c>
      <c r="G311" s="39" t="s">
        <v>1063</v>
      </c>
      <c r="H311" s="40"/>
      <c r="I311" s="43"/>
      <c r="J311" s="41" t="s">
        <v>648</v>
      </c>
      <c r="K311" s="70"/>
    </row>
    <row r="312" spans="1:11" ht="47.25">
      <c r="A312" s="53">
        <v>306</v>
      </c>
      <c r="B312" s="50" t="s">
        <v>260</v>
      </c>
      <c r="C312" s="59" t="s">
        <v>23</v>
      </c>
      <c r="D312" s="50" t="s">
        <v>259</v>
      </c>
      <c r="E312" s="59" t="s">
        <v>25</v>
      </c>
      <c r="F312" s="57" t="s">
        <v>1136</v>
      </c>
      <c r="G312" s="39" t="s">
        <v>1062</v>
      </c>
      <c r="H312" s="40"/>
      <c r="I312" s="43" t="s">
        <v>648</v>
      </c>
      <c r="J312" s="41"/>
      <c r="K312" s="70"/>
    </row>
    <row r="313" spans="1:11" ht="47.25">
      <c r="A313" s="53">
        <v>307</v>
      </c>
      <c r="B313" s="50" t="s">
        <v>260</v>
      </c>
      <c r="C313" s="59" t="s">
        <v>23</v>
      </c>
      <c r="D313" s="50" t="s">
        <v>1051</v>
      </c>
      <c r="E313" s="59" t="s">
        <v>25</v>
      </c>
      <c r="F313" s="57" t="s">
        <v>1136</v>
      </c>
      <c r="G313" s="39" t="s">
        <v>1063</v>
      </c>
      <c r="H313" s="40"/>
      <c r="I313" s="43"/>
      <c r="J313" s="41" t="s">
        <v>648</v>
      </c>
      <c r="K313" s="70"/>
    </row>
    <row r="314" spans="1:11" ht="31.5">
      <c r="A314" s="53">
        <v>308</v>
      </c>
      <c r="B314" s="50" t="s">
        <v>699</v>
      </c>
      <c r="C314" s="59" t="s">
        <v>26</v>
      </c>
      <c r="D314" s="50" t="s">
        <v>1052</v>
      </c>
      <c r="E314" s="59" t="s">
        <v>26</v>
      </c>
      <c r="F314" s="57" t="s">
        <v>1136</v>
      </c>
      <c r="G314" s="39" t="s">
        <v>1063</v>
      </c>
      <c r="H314" s="40"/>
      <c r="I314" s="43"/>
      <c r="J314" s="41" t="s">
        <v>648</v>
      </c>
      <c r="K314" s="70"/>
    </row>
    <row r="315" spans="1:11" ht="17.25" customHeight="1">
      <c r="A315" s="44">
        <v>309</v>
      </c>
      <c r="B315" s="209" t="s">
        <v>992</v>
      </c>
      <c r="C315" s="210"/>
      <c r="D315" s="211"/>
      <c r="E315" s="67" t="s">
        <v>1146</v>
      </c>
      <c r="F315" s="67" t="s">
        <v>1146</v>
      </c>
      <c r="G315" s="45" t="s">
        <v>1146</v>
      </c>
      <c r="H315" s="45" t="s">
        <v>1146</v>
      </c>
      <c r="I315" s="45" t="s">
        <v>1146</v>
      </c>
      <c r="J315" s="45" t="s">
        <v>1146</v>
      </c>
      <c r="K315" s="45" t="s">
        <v>1146</v>
      </c>
    </row>
    <row r="316" spans="1:11" ht="31.5">
      <c r="A316" s="53">
        <v>310</v>
      </c>
      <c r="B316" s="50" t="s">
        <v>261</v>
      </c>
      <c r="C316" s="59" t="s">
        <v>25</v>
      </c>
      <c r="D316" s="50" t="s">
        <v>262</v>
      </c>
      <c r="E316" s="59" t="s">
        <v>25</v>
      </c>
      <c r="F316" s="57" t="s">
        <v>1136</v>
      </c>
      <c r="G316" s="39" t="s">
        <v>1061</v>
      </c>
      <c r="H316" s="40" t="s">
        <v>648</v>
      </c>
      <c r="I316" s="43"/>
      <c r="J316" s="41"/>
      <c r="K316" s="70"/>
    </row>
    <row r="317" spans="1:11" ht="31.5">
      <c r="A317" s="53">
        <v>311</v>
      </c>
      <c r="B317" s="50" t="s">
        <v>263</v>
      </c>
      <c r="C317" s="59" t="s">
        <v>25</v>
      </c>
      <c r="D317" s="50" t="s">
        <v>262</v>
      </c>
      <c r="E317" s="59" t="s">
        <v>25</v>
      </c>
      <c r="F317" s="57" t="s">
        <v>1136</v>
      </c>
      <c r="G317" s="39" t="s">
        <v>1062</v>
      </c>
      <c r="H317" s="40"/>
      <c r="I317" s="43" t="s">
        <v>648</v>
      </c>
      <c r="J317" s="41"/>
      <c r="K317" s="70"/>
    </row>
    <row r="318" spans="1:11" ht="31.5">
      <c r="A318" s="53">
        <v>312</v>
      </c>
      <c r="B318" s="50" t="s">
        <v>264</v>
      </c>
      <c r="C318" s="59" t="s">
        <v>25</v>
      </c>
      <c r="D318" s="50" t="s">
        <v>265</v>
      </c>
      <c r="E318" s="59" t="s">
        <v>25</v>
      </c>
      <c r="F318" s="57" t="s">
        <v>1136</v>
      </c>
      <c r="G318" s="39" t="s">
        <v>1063</v>
      </c>
      <c r="H318" s="40"/>
      <c r="I318" s="43"/>
      <c r="J318" s="41" t="s">
        <v>648</v>
      </c>
      <c r="K318" s="70"/>
    </row>
    <row r="319" spans="1:11" ht="17.25" customHeight="1">
      <c r="A319" s="44">
        <v>313</v>
      </c>
      <c r="B319" s="209" t="s">
        <v>993</v>
      </c>
      <c r="C319" s="210"/>
      <c r="D319" s="211"/>
      <c r="E319" s="67" t="s">
        <v>1146</v>
      </c>
      <c r="F319" s="67" t="s">
        <v>1146</v>
      </c>
      <c r="G319" s="45" t="s">
        <v>1146</v>
      </c>
      <c r="H319" s="45" t="s">
        <v>1146</v>
      </c>
      <c r="I319" s="45" t="s">
        <v>1146</v>
      </c>
      <c r="J319" s="45" t="s">
        <v>1146</v>
      </c>
      <c r="K319" s="45" t="s">
        <v>1146</v>
      </c>
    </row>
    <row r="320" spans="1:11" ht="31.5">
      <c r="A320" s="53">
        <v>314</v>
      </c>
      <c r="B320" s="50" t="s">
        <v>701</v>
      </c>
      <c r="C320" s="59" t="s">
        <v>23</v>
      </c>
      <c r="D320" s="50" t="s">
        <v>702</v>
      </c>
      <c r="E320" s="59" t="s">
        <v>25</v>
      </c>
      <c r="F320" s="57" t="s">
        <v>1136</v>
      </c>
      <c r="G320" s="39" t="s">
        <v>1061</v>
      </c>
      <c r="H320" s="40" t="s">
        <v>648</v>
      </c>
      <c r="I320" s="43"/>
      <c r="J320" s="41"/>
      <c r="K320" s="70"/>
    </row>
    <row r="321" spans="1:11" ht="47.25">
      <c r="A321" s="53">
        <v>315</v>
      </c>
      <c r="B321" s="50" t="s">
        <v>703</v>
      </c>
      <c r="C321" s="59" t="s">
        <v>23</v>
      </c>
      <c r="D321" s="50" t="s">
        <v>704</v>
      </c>
      <c r="E321" s="59" t="s">
        <v>25</v>
      </c>
      <c r="F321" s="57" t="s">
        <v>1136</v>
      </c>
      <c r="G321" s="39" t="s">
        <v>1062</v>
      </c>
      <c r="H321" s="40"/>
      <c r="I321" s="43" t="s">
        <v>648</v>
      </c>
      <c r="J321" s="41"/>
      <c r="K321" s="70"/>
    </row>
    <row r="322" spans="1:11" ht="47.25">
      <c r="A322" s="53">
        <v>316</v>
      </c>
      <c r="B322" s="50" t="s">
        <v>705</v>
      </c>
      <c r="C322" s="59" t="s">
        <v>23</v>
      </c>
      <c r="D322" s="50" t="s">
        <v>706</v>
      </c>
      <c r="E322" s="59" t="s">
        <v>25</v>
      </c>
      <c r="F322" s="57" t="s">
        <v>1136</v>
      </c>
      <c r="G322" s="39" t="s">
        <v>1063</v>
      </c>
      <c r="H322" s="40"/>
      <c r="I322" s="43"/>
      <c r="J322" s="41" t="s">
        <v>648</v>
      </c>
      <c r="K322" s="70"/>
    </row>
    <row r="323" spans="1:11" ht="31.5">
      <c r="A323" s="53">
        <v>317</v>
      </c>
      <c r="B323" s="50" t="s">
        <v>708</v>
      </c>
      <c r="C323" s="59" t="s">
        <v>23</v>
      </c>
      <c r="D323" s="50" t="s">
        <v>707</v>
      </c>
      <c r="E323" s="59" t="s">
        <v>25</v>
      </c>
      <c r="F323" s="57" t="s">
        <v>1136</v>
      </c>
      <c r="G323" s="39" t="s">
        <v>1063</v>
      </c>
      <c r="H323" s="40"/>
      <c r="I323" s="43"/>
      <c r="J323" s="41" t="s">
        <v>648</v>
      </c>
      <c r="K323" s="70"/>
    </row>
    <row r="324" spans="1:11" ht="17.25" customHeight="1">
      <c r="A324" s="44">
        <v>318</v>
      </c>
      <c r="B324" s="209" t="s">
        <v>996</v>
      </c>
      <c r="C324" s="210"/>
      <c r="D324" s="211"/>
      <c r="E324" s="67" t="s">
        <v>1146</v>
      </c>
      <c r="F324" s="67" t="s">
        <v>1146</v>
      </c>
      <c r="G324" s="45" t="s">
        <v>1146</v>
      </c>
      <c r="H324" s="45" t="s">
        <v>1146</v>
      </c>
      <c r="I324" s="45" t="s">
        <v>1146</v>
      </c>
      <c r="J324" s="45" t="s">
        <v>1146</v>
      </c>
      <c r="K324" s="45" t="s">
        <v>1146</v>
      </c>
    </row>
    <row r="325" spans="1:11" ht="47.25">
      <c r="A325" s="53">
        <v>319</v>
      </c>
      <c r="B325" s="50" t="s">
        <v>709</v>
      </c>
      <c r="C325" s="59" t="s">
        <v>23</v>
      </c>
      <c r="D325" s="50" t="s">
        <v>267</v>
      </c>
      <c r="E325" s="59" t="s">
        <v>25</v>
      </c>
      <c r="F325" s="57" t="s">
        <v>1136</v>
      </c>
      <c r="G325" s="39" t="s">
        <v>1061</v>
      </c>
      <c r="H325" s="40" t="s">
        <v>648</v>
      </c>
      <c r="I325" s="43"/>
      <c r="J325" s="41"/>
      <c r="K325" s="70"/>
    </row>
    <row r="326" spans="1:11" ht="27.75" customHeight="1">
      <c r="A326" s="53">
        <v>320</v>
      </c>
      <c r="B326" s="214" t="s">
        <v>266</v>
      </c>
      <c r="C326" s="59" t="s">
        <v>23</v>
      </c>
      <c r="D326" s="50" t="s">
        <v>268</v>
      </c>
      <c r="E326" s="59" t="s">
        <v>25</v>
      </c>
      <c r="F326" s="57" t="s">
        <v>1136</v>
      </c>
      <c r="G326" s="39" t="s">
        <v>1062</v>
      </c>
      <c r="H326" s="40"/>
      <c r="I326" s="43" t="s">
        <v>648</v>
      </c>
      <c r="J326" s="41"/>
      <c r="K326" s="70"/>
    </row>
    <row r="327" spans="1:11" ht="27.75" customHeight="1">
      <c r="A327" s="53">
        <v>321</v>
      </c>
      <c r="B327" s="214"/>
      <c r="C327" s="59" t="s">
        <v>23</v>
      </c>
      <c r="D327" s="50" t="s">
        <v>269</v>
      </c>
      <c r="E327" s="59" t="s">
        <v>25</v>
      </c>
      <c r="F327" s="57" t="s">
        <v>1136</v>
      </c>
      <c r="G327" s="39" t="s">
        <v>1062</v>
      </c>
      <c r="H327" s="40"/>
      <c r="I327" s="43" t="s">
        <v>648</v>
      </c>
      <c r="J327" s="41"/>
      <c r="K327" s="70"/>
    </row>
    <row r="328" spans="1:11" ht="31.5">
      <c r="A328" s="53">
        <v>322</v>
      </c>
      <c r="B328" s="214" t="s">
        <v>710</v>
      </c>
      <c r="C328" s="60" t="s">
        <v>105</v>
      </c>
      <c r="D328" s="50" t="s">
        <v>270</v>
      </c>
      <c r="E328" s="59" t="s">
        <v>25</v>
      </c>
      <c r="F328" s="57" t="s">
        <v>1136</v>
      </c>
      <c r="G328" s="39" t="s">
        <v>1063</v>
      </c>
      <c r="H328" s="40"/>
      <c r="I328" s="43"/>
      <c r="J328" s="41" t="s">
        <v>648</v>
      </c>
      <c r="K328" s="70"/>
    </row>
    <row r="329" spans="1:11" ht="31.5">
      <c r="A329" s="53">
        <v>323</v>
      </c>
      <c r="B329" s="214"/>
      <c r="C329" s="60" t="s">
        <v>105</v>
      </c>
      <c r="D329" s="50" t="s">
        <v>271</v>
      </c>
      <c r="E329" s="59" t="s">
        <v>25</v>
      </c>
      <c r="F329" s="57" t="s">
        <v>1136</v>
      </c>
      <c r="G329" s="39" t="s">
        <v>1063</v>
      </c>
      <c r="H329" s="40"/>
      <c r="I329" s="43"/>
      <c r="J329" s="41" t="s">
        <v>648</v>
      </c>
      <c r="K329" s="70"/>
    </row>
    <row r="330" spans="1:11" ht="31.5">
      <c r="A330" s="53">
        <v>324</v>
      </c>
      <c r="B330" s="214"/>
      <c r="C330" s="60" t="s">
        <v>105</v>
      </c>
      <c r="D330" s="50" t="s">
        <v>272</v>
      </c>
      <c r="E330" s="59" t="s">
        <v>25</v>
      </c>
      <c r="F330" s="57" t="s">
        <v>1136</v>
      </c>
      <c r="G330" s="39" t="s">
        <v>1063</v>
      </c>
      <c r="H330" s="40"/>
      <c r="I330" s="43"/>
      <c r="J330" s="41" t="s">
        <v>648</v>
      </c>
      <c r="K330" s="70"/>
    </row>
    <row r="331" spans="1:11" ht="47.25">
      <c r="A331" s="53">
        <v>325</v>
      </c>
      <c r="B331" s="50" t="s">
        <v>716</v>
      </c>
      <c r="C331" s="59" t="s">
        <v>26</v>
      </c>
      <c r="D331" s="50" t="s">
        <v>717</v>
      </c>
      <c r="E331" s="59" t="s">
        <v>26</v>
      </c>
      <c r="F331" s="57" t="s">
        <v>1136</v>
      </c>
      <c r="G331" s="39" t="s">
        <v>1063</v>
      </c>
      <c r="H331" s="40"/>
      <c r="I331" s="43"/>
      <c r="J331" s="41" t="s">
        <v>648</v>
      </c>
      <c r="K331" s="70"/>
    </row>
    <row r="332" spans="1:11" ht="17.25" customHeight="1">
      <c r="A332" s="44">
        <v>326</v>
      </c>
      <c r="B332" s="209" t="s">
        <v>1115</v>
      </c>
      <c r="C332" s="210"/>
      <c r="D332" s="211"/>
      <c r="E332" s="67" t="s">
        <v>1146</v>
      </c>
      <c r="F332" s="67" t="s">
        <v>1146</v>
      </c>
      <c r="G332" s="45" t="s">
        <v>1146</v>
      </c>
      <c r="H332" s="45" t="s">
        <v>1146</v>
      </c>
      <c r="I332" s="45" t="s">
        <v>1146</v>
      </c>
      <c r="J332" s="45" t="s">
        <v>1146</v>
      </c>
      <c r="K332" s="45" t="s">
        <v>1146</v>
      </c>
    </row>
    <row r="333" spans="1:11" ht="47.25">
      <c r="A333" s="53">
        <v>327</v>
      </c>
      <c r="B333" s="50" t="s">
        <v>713</v>
      </c>
      <c r="C333" s="59" t="s">
        <v>23</v>
      </c>
      <c r="D333" s="50" t="s">
        <v>276</v>
      </c>
      <c r="E333" s="59" t="s">
        <v>25</v>
      </c>
      <c r="F333" s="57" t="s">
        <v>1136</v>
      </c>
      <c r="G333" s="39" t="s">
        <v>1061</v>
      </c>
      <c r="H333" s="40" t="s">
        <v>648</v>
      </c>
      <c r="I333" s="43"/>
      <c r="J333" s="41"/>
      <c r="K333" s="70"/>
    </row>
    <row r="334" spans="1:11" ht="47.25">
      <c r="A334" s="53">
        <v>328</v>
      </c>
      <c r="B334" s="50" t="s">
        <v>711</v>
      </c>
      <c r="C334" s="59" t="s">
        <v>23</v>
      </c>
      <c r="D334" s="50" t="s">
        <v>275</v>
      </c>
      <c r="E334" s="59" t="s">
        <v>25</v>
      </c>
      <c r="F334" s="57" t="s">
        <v>1136</v>
      </c>
      <c r="G334" s="39" t="s">
        <v>1062</v>
      </c>
      <c r="H334" s="40"/>
      <c r="I334" s="43" t="s">
        <v>648</v>
      </c>
      <c r="J334" s="41"/>
      <c r="K334" s="70"/>
    </row>
    <row r="335" spans="1:11" ht="47.25">
      <c r="A335" s="53">
        <v>329</v>
      </c>
      <c r="B335" s="50" t="s">
        <v>712</v>
      </c>
      <c r="C335" s="59" t="s">
        <v>23</v>
      </c>
      <c r="D335" s="50" t="s">
        <v>274</v>
      </c>
      <c r="E335" s="59" t="s">
        <v>25</v>
      </c>
      <c r="F335" s="57" t="s">
        <v>1136</v>
      </c>
      <c r="G335" s="39" t="s">
        <v>1063</v>
      </c>
      <c r="H335" s="40"/>
      <c r="I335" s="43"/>
      <c r="J335" s="41" t="s">
        <v>648</v>
      </c>
      <c r="K335" s="70"/>
    </row>
    <row r="336" spans="1:11" ht="31.5">
      <c r="A336" s="53">
        <v>330</v>
      </c>
      <c r="B336" s="50" t="s">
        <v>714</v>
      </c>
      <c r="C336" s="59" t="s">
        <v>26</v>
      </c>
      <c r="D336" s="50" t="s">
        <v>715</v>
      </c>
      <c r="E336" s="59" t="s">
        <v>26</v>
      </c>
      <c r="F336" s="57" t="s">
        <v>1136</v>
      </c>
      <c r="G336" s="39" t="s">
        <v>1062</v>
      </c>
      <c r="H336" s="40"/>
      <c r="I336" s="43" t="s">
        <v>648</v>
      </c>
      <c r="J336" s="41"/>
      <c r="K336" s="70"/>
    </row>
    <row r="337" spans="1:11" ht="31.5">
      <c r="A337" s="53">
        <v>331</v>
      </c>
      <c r="B337" s="50" t="s">
        <v>283</v>
      </c>
      <c r="C337" s="59" t="s">
        <v>23</v>
      </c>
      <c r="D337" s="50" t="s">
        <v>273</v>
      </c>
      <c r="E337" s="59" t="s">
        <v>23</v>
      </c>
      <c r="F337" s="57" t="s">
        <v>1136</v>
      </c>
      <c r="G337" s="39" t="s">
        <v>1062</v>
      </c>
      <c r="H337" s="40"/>
      <c r="I337" s="43" t="s">
        <v>648</v>
      </c>
      <c r="J337" s="41"/>
      <c r="K337" s="70"/>
    </row>
    <row r="338" spans="1:11" ht="31.5">
      <c r="A338" s="53">
        <v>332</v>
      </c>
      <c r="B338" s="50" t="s">
        <v>282</v>
      </c>
      <c r="C338" s="59" t="s">
        <v>25</v>
      </c>
      <c r="D338" s="50" t="s">
        <v>278</v>
      </c>
      <c r="E338" s="59" t="s">
        <v>25</v>
      </c>
      <c r="F338" s="57" t="s">
        <v>1136</v>
      </c>
      <c r="G338" s="39" t="s">
        <v>1061</v>
      </c>
      <c r="H338" s="40" t="s">
        <v>648</v>
      </c>
      <c r="I338" s="43"/>
      <c r="J338" s="41"/>
      <c r="K338" s="70"/>
    </row>
    <row r="339" spans="1:11" ht="47.25">
      <c r="A339" s="53">
        <v>333</v>
      </c>
      <c r="B339" s="50" t="s">
        <v>281</v>
      </c>
      <c r="C339" s="59" t="s">
        <v>25</v>
      </c>
      <c r="D339" s="50" t="s">
        <v>277</v>
      </c>
      <c r="E339" s="59" t="s">
        <v>25</v>
      </c>
      <c r="F339" s="57" t="s">
        <v>1136</v>
      </c>
      <c r="G339" s="39" t="s">
        <v>1062</v>
      </c>
      <c r="H339" s="40"/>
      <c r="I339" s="43" t="s">
        <v>648</v>
      </c>
      <c r="J339" s="41"/>
      <c r="K339" s="70"/>
    </row>
    <row r="340" spans="1:11" ht="47.25">
      <c r="A340" s="53">
        <v>334</v>
      </c>
      <c r="B340" s="50" t="s">
        <v>281</v>
      </c>
      <c r="C340" s="59" t="s">
        <v>25</v>
      </c>
      <c r="D340" s="50" t="s">
        <v>277</v>
      </c>
      <c r="E340" s="59" t="s">
        <v>25</v>
      </c>
      <c r="F340" s="57" t="s">
        <v>1136</v>
      </c>
      <c r="G340" s="39" t="s">
        <v>1063</v>
      </c>
      <c r="H340" s="40"/>
      <c r="I340" s="43"/>
      <c r="J340" s="41" t="s">
        <v>648</v>
      </c>
      <c r="K340" s="70"/>
    </row>
    <row r="341" spans="1:11" ht="31.5">
      <c r="A341" s="53">
        <v>335</v>
      </c>
      <c r="B341" s="50" t="s">
        <v>280</v>
      </c>
      <c r="C341" s="59" t="s">
        <v>25</v>
      </c>
      <c r="D341" s="50" t="s">
        <v>279</v>
      </c>
      <c r="E341" s="59" t="s">
        <v>25</v>
      </c>
      <c r="F341" s="57" t="s">
        <v>1136</v>
      </c>
      <c r="G341" s="39" t="s">
        <v>1063</v>
      </c>
      <c r="H341" s="40"/>
      <c r="I341" s="43"/>
      <c r="J341" s="41" t="s">
        <v>648</v>
      </c>
      <c r="K341" s="70"/>
    </row>
    <row r="342" spans="1:11" ht="17.25" customHeight="1">
      <c r="A342" s="44">
        <v>336</v>
      </c>
      <c r="B342" s="209" t="s">
        <v>995</v>
      </c>
      <c r="C342" s="210"/>
      <c r="D342" s="211"/>
      <c r="E342" s="67" t="s">
        <v>1146</v>
      </c>
      <c r="F342" s="67" t="s">
        <v>1146</v>
      </c>
      <c r="G342" s="45" t="s">
        <v>1146</v>
      </c>
      <c r="H342" s="45" t="s">
        <v>1146</v>
      </c>
      <c r="I342" s="45" t="s">
        <v>1146</v>
      </c>
      <c r="J342" s="45" t="s">
        <v>1146</v>
      </c>
      <c r="K342" s="45" t="s">
        <v>1146</v>
      </c>
    </row>
    <row r="343" spans="1:11" ht="47.25">
      <c r="A343" s="53">
        <v>337</v>
      </c>
      <c r="B343" s="50" t="s">
        <v>284</v>
      </c>
      <c r="C343" s="59" t="s">
        <v>25</v>
      </c>
      <c r="D343" s="50" t="s">
        <v>285</v>
      </c>
      <c r="E343" s="59" t="s">
        <v>25</v>
      </c>
      <c r="F343" s="57" t="s">
        <v>1136</v>
      </c>
      <c r="G343" s="39" t="s">
        <v>1061</v>
      </c>
      <c r="H343" s="40" t="s">
        <v>648</v>
      </c>
      <c r="I343" s="43"/>
      <c r="J343" s="41"/>
      <c r="K343" s="70"/>
    </row>
    <row r="344" spans="1:11" ht="47.25">
      <c r="A344" s="53">
        <v>338</v>
      </c>
      <c r="B344" s="50" t="s">
        <v>287</v>
      </c>
      <c r="C344" s="59" t="s">
        <v>25</v>
      </c>
      <c r="D344" s="50" t="s">
        <v>286</v>
      </c>
      <c r="E344" s="59" t="s">
        <v>25</v>
      </c>
      <c r="F344" s="57" t="s">
        <v>1136</v>
      </c>
      <c r="G344" s="39" t="s">
        <v>1062</v>
      </c>
      <c r="H344" s="40"/>
      <c r="I344" s="43" t="s">
        <v>648</v>
      </c>
      <c r="J344" s="41"/>
      <c r="K344" s="70"/>
    </row>
    <row r="345" spans="1:11" ht="63">
      <c r="A345" s="53">
        <v>339</v>
      </c>
      <c r="B345" s="50" t="s">
        <v>288</v>
      </c>
      <c r="C345" s="59" t="s">
        <v>25</v>
      </c>
      <c r="D345" s="50" t="s">
        <v>289</v>
      </c>
      <c r="E345" s="59" t="s">
        <v>25</v>
      </c>
      <c r="F345" s="57" t="s">
        <v>1136</v>
      </c>
      <c r="G345" s="39" t="s">
        <v>1063</v>
      </c>
      <c r="H345" s="40"/>
      <c r="I345" s="43"/>
      <c r="J345" s="41" t="s">
        <v>648</v>
      </c>
      <c r="K345" s="70"/>
    </row>
    <row r="346" spans="1:11" ht="31.5">
      <c r="A346" s="53">
        <v>340</v>
      </c>
      <c r="B346" s="50" t="s">
        <v>290</v>
      </c>
      <c r="C346" s="59" t="s">
        <v>25</v>
      </c>
      <c r="D346" s="50" t="s">
        <v>291</v>
      </c>
      <c r="E346" s="59" t="s">
        <v>25</v>
      </c>
      <c r="F346" s="57" t="s">
        <v>1136</v>
      </c>
      <c r="G346" s="39" t="s">
        <v>1062</v>
      </c>
      <c r="H346" s="40"/>
      <c r="I346" s="43" t="s">
        <v>648</v>
      </c>
      <c r="J346" s="41"/>
      <c r="K346" s="70"/>
    </row>
    <row r="347" spans="1:11" ht="31.5">
      <c r="A347" s="53">
        <v>341</v>
      </c>
      <c r="B347" s="50" t="s">
        <v>718</v>
      </c>
      <c r="C347" s="59" t="s">
        <v>105</v>
      </c>
      <c r="D347" s="50" t="s">
        <v>292</v>
      </c>
      <c r="E347" s="59" t="s">
        <v>25</v>
      </c>
      <c r="F347" s="57" t="s">
        <v>1136</v>
      </c>
      <c r="G347" s="39" t="s">
        <v>1063</v>
      </c>
      <c r="H347" s="40"/>
      <c r="I347" s="43"/>
      <c r="J347" s="41" t="s">
        <v>648</v>
      </c>
      <c r="K347" s="70"/>
    </row>
    <row r="348" spans="1:11" ht="31.5">
      <c r="A348" s="53">
        <v>342</v>
      </c>
      <c r="B348" s="50" t="s">
        <v>293</v>
      </c>
      <c r="C348" s="59" t="s">
        <v>105</v>
      </c>
      <c r="D348" s="50" t="s">
        <v>722</v>
      </c>
      <c r="E348" s="59" t="s">
        <v>25</v>
      </c>
      <c r="F348" s="57" t="s">
        <v>1136</v>
      </c>
      <c r="G348" s="39" t="s">
        <v>1063</v>
      </c>
      <c r="H348" s="40"/>
      <c r="I348" s="43"/>
      <c r="J348" s="41" t="s">
        <v>648</v>
      </c>
      <c r="K348" s="70"/>
    </row>
    <row r="349" spans="1:11" ht="31.5">
      <c r="A349" s="53">
        <v>343</v>
      </c>
      <c r="B349" s="50" t="s">
        <v>719</v>
      </c>
      <c r="C349" s="59" t="s">
        <v>105</v>
      </c>
      <c r="D349" s="50" t="s">
        <v>720</v>
      </c>
      <c r="E349" s="59" t="s">
        <v>105</v>
      </c>
      <c r="F349" s="57" t="s">
        <v>1136</v>
      </c>
      <c r="G349" s="39" t="s">
        <v>1063</v>
      </c>
      <c r="H349" s="40"/>
      <c r="I349" s="43"/>
      <c r="J349" s="41" t="s">
        <v>648</v>
      </c>
      <c r="K349" s="70"/>
    </row>
    <row r="350" spans="1:11" ht="31.5">
      <c r="A350" s="53">
        <v>344</v>
      </c>
      <c r="B350" s="50" t="s">
        <v>721</v>
      </c>
      <c r="C350" s="59" t="s">
        <v>105</v>
      </c>
      <c r="D350" s="50" t="s">
        <v>724</v>
      </c>
      <c r="E350" s="59" t="s">
        <v>105</v>
      </c>
      <c r="F350" s="57" t="s">
        <v>1136</v>
      </c>
      <c r="G350" s="39" t="s">
        <v>1063</v>
      </c>
      <c r="H350" s="40"/>
      <c r="I350" s="43"/>
      <c r="J350" s="41" t="s">
        <v>648</v>
      </c>
      <c r="K350" s="70"/>
    </row>
    <row r="351" spans="1:11" ht="31.5">
      <c r="A351" s="53">
        <v>345</v>
      </c>
      <c r="B351" s="50" t="s">
        <v>723</v>
      </c>
      <c r="C351" s="59" t="s">
        <v>105</v>
      </c>
      <c r="D351" s="50" t="s">
        <v>725</v>
      </c>
      <c r="E351" s="59" t="s">
        <v>105</v>
      </c>
      <c r="F351" s="57" t="s">
        <v>1136</v>
      </c>
      <c r="G351" s="39" t="s">
        <v>1063</v>
      </c>
      <c r="H351" s="40"/>
      <c r="I351" s="43"/>
      <c r="J351" s="41" t="s">
        <v>648</v>
      </c>
      <c r="K351" s="70"/>
    </row>
    <row r="352" spans="1:11" ht="17.25" customHeight="1">
      <c r="A352" s="44">
        <v>346</v>
      </c>
      <c r="B352" s="209" t="s">
        <v>351</v>
      </c>
      <c r="C352" s="210"/>
      <c r="D352" s="211"/>
      <c r="E352" s="67" t="s">
        <v>1146</v>
      </c>
      <c r="F352" s="67" t="s">
        <v>1146</v>
      </c>
      <c r="G352" s="45" t="s">
        <v>1146</v>
      </c>
      <c r="H352" s="45" t="s">
        <v>1146</v>
      </c>
      <c r="I352" s="45" t="s">
        <v>1146</v>
      </c>
      <c r="J352" s="45" t="s">
        <v>1146</v>
      </c>
      <c r="K352" s="45" t="s">
        <v>1146</v>
      </c>
    </row>
    <row r="353" spans="1:11" ht="17.25" customHeight="1">
      <c r="A353" s="44">
        <v>347</v>
      </c>
      <c r="B353" s="209" t="s">
        <v>352</v>
      </c>
      <c r="C353" s="210"/>
      <c r="D353" s="211"/>
      <c r="E353" s="67" t="s">
        <v>1146</v>
      </c>
      <c r="F353" s="67" t="s">
        <v>1146</v>
      </c>
      <c r="G353" s="45" t="s">
        <v>1146</v>
      </c>
      <c r="H353" s="45" t="s">
        <v>1146</v>
      </c>
      <c r="I353" s="45" t="s">
        <v>1146</v>
      </c>
      <c r="J353" s="45" t="s">
        <v>1146</v>
      </c>
      <c r="K353" s="45" t="s">
        <v>1146</v>
      </c>
    </row>
    <row r="354" spans="1:11" ht="31.5">
      <c r="A354" s="53">
        <v>348</v>
      </c>
      <c r="B354" s="50" t="s">
        <v>726</v>
      </c>
      <c r="C354" s="59" t="s">
        <v>25</v>
      </c>
      <c r="D354" s="50" t="s">
        <v>353</v>
      </c>
      <c r="E354" s="59" t="s">
        <v>25</v>
      </c>
      <c r="F354" s="57" t="s">
        <v>1136</v>
      </c>
      <c r="G354" s="39" t="s">
        <v>1061</v>
      </c>
      <c r="H354" s="40" t="s">
        <v>648</v>
      </c>
      <c r="I354" s="43"/>
      <c r="J354" s="41"/>
      <c r="K354" s="70"/>
    </row>
    <row r="355" spans="1:11" ht="47.25">
      <c r="A355" s="53">
        <v>349</v>
      </c>
      <c r="B355" s="50" t="s">
        <v>730</v>
      </c>
      <c r="C355" s="59" t="s">
        <v>23</v>
      </c>
      <c r="D355" s="50" t="s">
        <v>731</v>
      </c>
      <c r="E355" s="59" t="s">
        <v>25</v>
      </c>
      <c r="F355" s="57" t="s">
        <v>1136</v>
      </c>
      <c r="G355" s="39" t="s">
        <v>1062</v>
      </c>
      <c r="H355" s="40"/>
      <c r="I355" s="43" t="s">
        <v>648</v>
      </c>
      <c r="J355" s="41"/>
      <c r="K355" s="70"/>
    </row>
    <row r="356" spans="1:11" ht="47.25">
      <c r="A356" s="53">
        <v>350</v>
      </c>
      <c r="B356" s="50" t="s">
        <v>729</v>
      </c>
      <c r="C356" s="59" t="s">
        <v>23</v>
      </c>
      <c r="D356" s="50" t="s">
        <v>1053</v>
      </c>
      <c r="E356" s="59" t="s">
        <v>25</v>
      </c>
      <c r="F356" s="57" t="s">
        <v>1136</v>
      </c>
      <c r="G356" s="39" t="s">
        <v>1063</v>
      </c>
      <c r="H356" s="40"/>
      <c r="I356" s="43"/>
      <c r="J356" s="41" t="s">
        <v>648</v>
      </c>
      <c r="K356" s="70"/>
    </row>
    <row r="357" spans="1:11" ht="31.5">
      <c r="A357" s="53">
        <v>351</v>
      </c>
      <c r="B357" s="50" t="s">
        <v>727</v>
      </c>
      <c r="C357" s="59" t="s">
        <v>25</v>
      </c>
      <c r="D357" s="50" t="s">
        <v>354</v>
      </c>
      <c r="E357" s="59" t="s">
        <v>25</v>
      </c>
      <c r="F357" s="57" t="s">
        <v>1136</v>
      </c>
      <c r="G357" s="39" t="s">
        <v>1061</v>
      </c>
      <c r="H357" s="40" t="s">
        <v>648</v>
      </c>
      <c r="I357" s="43"/>
      <c r="J357" s="41"/>
      <c r="K357" s="70"/>
    </row>
    <row r="358" spans="1:11" ht="63">
      <c r="A358" s="53">
        <v>352</v>
      </c>
      <c r="B358" s="50" t="s">
        <v>728</v>
      </c>
      <c r="C358" s="59" t="s">
        <v>23</v>
      </c>
      <c r="D358" s="50" t="s">
        <v>355</v>
      </c>
      <c r="E358" s="59" t="s">
        <v>25</v>
      </c>
      <c r="F358" s="57" t="s">
        <v>1136</v>
      </c>
      <c r="G358" s="39" t="s">
        <v>1062</v>
      </c>
      <c r="H358" s="40"/>
      <c r="I358" s="43" t="s">
        <v>648</v>
      </c>
      <c r="J358" s="41"/>
      <c r="K358" s="70"/>
    </row>
    <row r="359" spans="1:11" ht="78.75">
      <c r="A359" s="53">
        <v>353</v>
      </c>
      <c r="B359" s="50" t="s">
        <v>735</v>
      </c>
      <c r="C359" s="59" t="s">
        <v>23</v>
      </c>
      <c r="D359" s="50" t="s">
        <v>736</v>
      </c>
      <c r="E359" s="59" t="s">
        <v>25</v>
      </c>
      <c r="F359" s="57" t="s">
        <v>1136</v>
      </c>
      <c r="G359" s="39" t="s">
        <v>1063</v>
      </c>
      <c r="H359" s="40"/>
      <c r="I359" s="43"/>
      <c r="J359" s="41" t="s">
        <v>648</v>
      </c>
      <c r="K359" s="70"/>
    </row>
    <row r="360" spans="1:11" ht="47.25">
      <c r="A360" s="53">
        <v>354</v>
      </c>
      <c r="B360" s="50" t="s">
        <v>732</v>
      </c>
      <c r="C360" s="59" t="s">
        <v>25</v>
      </c>
      <c r="D360" s="50" t="s">
        <v>733</v>
      </c>
      <c r="E360" s="59" t="s">
        <v>25</v>
      </c>
      <c r="F360" s="57" t="s">
        <v>1136</v>
      </c>
      <c r="G360" s="39" t="s">
        <v>1061</v>
      </c>
      <c r="H360" s="40" t="s">
        <v>648</v>
      </c>
      <c r="I360" s="43"/>
      <c r="J360" s="41"/>
      <c r="K360" s="70"/>
    </row>
    <row r="361" spans="1:11" ht="47.25">
      <c r="A361" s="53">
        <v>355</v>
      </c>
      <c r="B361" s="50" t="s">
        <v>738</v>
      </c>
      <c r="C361" s="59" t="s">
        <v>23</v>
      </c>
      <c r="D361" s="50" t="s">
        <v>737</v>
      </c>
      <c r="E361" s="59" t="s">
        <v>25</v>
      </c>
      <c r="F361" s="57" t="s">
        <v>1136</v>
      </c>
      <c r="G361" s="39" t="s">
        <v>1062</v>
      </c>
      <c r="H361" s="40"/>
      <c r="I361" s="43" t="s">
        <v>648</v>
      </c>
      <c r="J361" s="41"/>
      <c r="K361" s="70"/>
    </row>
    <row r="362" spans="1:11" ht="47.25">
      <c r="A362" s="53">
        <v>356</v>
      </c>
      <c r="B362" s="50" t="s">
        <v>739</v>
      </c>
      <c r="C362" s="59" t="s">
        <v>25</v>
      </c>
      <c r="D362" s="50" t="s">
        <v>740</v>
      </c>
      <c r="E362" s="59" t="s">
        <v>25</v>
      </c>
      <c r="F362" s="57" t="s">
        <v>1136</v>
      </c>
      <c r="G362" s="39" t="s">
        <v>1063</v>
      </c>
      <c r="H362" s="40"/>
      <c r="I362" s="43"/>
      <c r="J362" s="41" t="s">
        <v>648</v>
      </c>
      <c r="K362" s="70"/>
    </row>
    <row r="363" spans="1:11" ht="47.25">
      <c r="A363" s="53">
        <v>357</v>
      </c>
      <c r="B363" s="50" t="s">
        <v>734</v>
      </c>
      <c r="C363" s="59" t="s">
        <v>23</v>
      </c>
      <c r="D363" s="50" t="s">
        <v>741</v>
      </c>
      <c r="E363" s="59" t="s">
        <v>25</v>
      </c>
      <c r="F363" s="57" t="s">
        <v>1136</v>
      </c>
      <c r="G363" s="39" t="s">
        <v>1061</v>
      </c>
      <c r="H363" s="40" t="s">
        <v>648</v>
      </c>
      <c r="I363" s="43"/>
      <c r="J363" s="41"/>
      <c r="K363" s="70"/>
    </row>
    <row r="364" spans="1:11" ht="47.25">
      <c r="A364" s="53">
        <v>358</v>
      </c>
      <c r="B364" s="50" t="s">
        <v>742</v>
      </c>
      <c r="C364" s="59" t="s">
        <v>23</v>
      </c>
      <c r="D364" s="50" t="s">
        <v>743</v>
      </c>
      <c r="E364" s="59" t="s">
        <v>25</v>
      </c>
      <c r="F364" s="57" t="s">
        <v>1136</v>
      </c>
      <c r="G364" s="39" t="s">
        <v>1062</v>
      </c>
      <c r="H364" s="40"/>
      <c r="I364" s="43" t="s">
        <v>648</v>
      </c>
      <c r="J364" s="41"/>
      <c r="K364" s="70"/>
    </row>
    <row r="365" spans="1:11" ht="47.25">
      <c r="A365" s="53">
        <v>359</v>
      </c>
      <c r="B365" s="50" t="s">
        <v>744</v>
      </c>
      <c r="C365" s="59" t="s">
        <v>23</v>
      </c>
      <c r="D365" s="50" t="s">
        <v>745</v>
      </c>
      <c r="E365" s="59" t="s">
        <v>25</v>
      </c>
      <c r="F365" s="57" t="s">
        <v>1136</v>
      </c>
      <c r="G365" s="39" t="s">
        <v>1063</v>
      </c>
      <c r="H365" s="40"/>
      <c r="I365" s="43"/>
      <c r="J365" s="41" t="s">
        <v>648</v>
      </c>
      <c r="K365" s="70"/>
    </row>
    <row r="366" spans="1:11" ht="31.5">
      <c r="A366" s="53">
        <v>360</v>
      </c>
      <c r="B366" s="50" t="s">
        <v>769</v>
      </c>
      <c r="C366" s="59" t="s">
        <v>105</v>
      </c>
      <c r="D366" s="50" t="s">
        <v>770</v>
      </c>
      <c r="E366" s="59" t="s">
        <v>105</v>
      </c>
      <c r="F366" s="57" t="s">
        <v>1136</v>
      </c>
      <c r="G366" s="39" t="s">
        <v>1063</v>
      </c>
      <c r="H366" s="40"/>
      <c r="I366" s="43"/>
      <c r="J366" s="41" t="s">
        <v>648</v>
      </c>
      <c r="K366" s="70"/>
    </row>
    <row r="367" spans="1:11" ht="17.25" customHeight="1">
      <c r="A367" s="44">
        <v>361</v>
      </c>
      <c r="B367" s="209" t="s">
        <v>356</v>
      </c>
      <c r="C367" s="210"/>
      <c r="D367" s="211"/>
      <c r="E367" s="67" t="s">
        <v>1146</v>
      </c>
      <c r="F367" s="67" t="s">
        <v>1146</v>
      </c>
      <c r="G367" s="45" t="s">
        <v>1146</v>
      </c>
      <c r="H367" s="45" t="s">
        <v>1146</v>
      </c>
      <c r="I367" s="45" t="s">
        <v>1146</v>
      </c>
      <c r="J367" s="45" t="s">
        <v>1146</v>
      </c>
      <c r="K367" s="45" t="s">
        <v>1146</v>
      </c>
    </row>
    <row r="368" spans="1:11" ht="47.25">
      <c r="A368" s="53">
        <v>362</v>
      </c>
      <c r="B368" s="50" t="s">
        <v>746</v>
      </c>
      <c r="C368" s="59" t="s">
        <v>23</v>
      </c>
      <c r="D368" s="50" t="s">
        <v>1151</v>
      </c>
      <c r="E368" s="59" t="s">
        <v>25</v>
      </c>
      <c r="F368" s="57" t="s">
        <v>1136</v>
      </c>
      <c r="G368" s="39" t="s">
        <v>1061</v>
      </c>
      <c r="H368" s="40" t="s">
        <v>648</v>
      </c>
      <c r="I368" s="43"/>
      <c r="J368" s="41"/>
      <c r="K368" s="70"/>
    </row>
    <row r="369" spans="1:11" ht="47.25">
      <c r="A369" s="53">
        <v>363</v>
      </c>
      <c r="B369" s="50" t="s">
        <v>750</v>
      </c>
      <c r="C369" s="59" t="s">
        <v>25</v>
      </c>
      <c r="D369" s="50" t="s">
        <v>747</v>
      </c>
      <c r="E369" s="59" t="s">
        <v>25</v>
      </c>
      <c r="F369" s="57" t="s">
        <v>1136</v>
      </c>
      <c r="G369" s="39" t="s">
        <v>1062</v>
      </c>
      <c r="H369" s="40"/>
      <c r="I369" s="43" t="s">
        <v>648</v>
      </c>
      <c r="J369" s="41"/>
      <c r="K369" s="70"/>
    </row>
    <row r="370" spans="1:11" ht="47.25">
      <c r="A370" s="53">
        <v>364</v>
      </c>
      <c r="B370" s="50" t="s">
        <v>749</v>
      </c>
      <c r="C370" s="59" t="s">
        <v>25</v>
      </c>
      <c r="D370" s="50" t="s">
        <v>748</v>
      </c>
      <c r="E370" s="59" t="s">
        <v>25</v>
      </c>
      <c r="F370" s="57" t="s">
        <v>1136</v>
      </c>
      <c r="G370" s="39" t="s">
        <v>1063</v>
      </c>
      <c r="H370" s="40"/>
      <c r="I370" s="43"/>
      <c r="J370" s="41" t="s">
        <v>648</v>
      </c>
      <c r="K370" s="70"/>
    </row>
    <row r="371" spans="1:11" ht="17.25" customHeight="1">
      <c r="A371" s="44">
        <v>365</v>
      </c>
      <c r="B371" s="209" t="s">
        <v>357</v>
      </c>
      <c r="C371" s="210"/>
      <c r="D371" s="211"/>
      <c r="E371" s="67" t="s">
        <v>1146</v>
      </c>
      <c r="F371" s="67" t="s">
        <v>1146</v>
      </c>
      <c r="G371" s="45" t="s">
        <v>1146</v>
      </c>
      <c r="H371" s="45" t="s">
        <v>1146</v>
      </c>
      <c r="I371" s="45" t="s">
        <v>1146</v>
      </c>
      <c r="J371" s="45" t="s">
        <v>1146</v>
      </c>
      <c r="K371" s="45" t="s">
        <v>1146</v>
      </c>
    </row>
    <row r="372" spans="1:11" ht="31.5">
      <c r="A372" s="53">
        <v>366</v>
      </c>
      <c r="B372" s="50" t="s">
        <v>751</v>
      </c>
      <c r="C372" s="59" t="s">
        <v>25</v>
      </c>
      <c r="D372" s="50" t="s">
        <v>752</v>
      </c>
      <c r="E372" s="59" t="s">
        <v>25</v>
      </c>
      <c r="F372" s="57" t="s">
        <v>1136</v>
      </c>
      <c r="G372" s="39" t="s">
        <v>1061</v>
      </c>
      <c r="H372" s="40" t="s">
        <v>648</v>
      </c>
      <c r="I372" s="43"/>
      <c r="J372" s="41"/>
      <c r="K372" s="70"/>
    </row>
    <row r="373" spans="1:11" ht="31.5">
      <c r="A373" s="53">
        <v>367</v>
      </c>
      <c r="B373" s="50" t="s">
        <v>753</v>
      </c>
      <c r="C373" s="59" t="s">
        <v>25</v>
      </c>
      <c r="D373" s="50" t="s">
        <v>754</v>
      </c>
      <c r="E373" s="59" t="s">
        <v>25</v>
      </c>
      <c r="F373" s="57" t="s">
        <v>1136</v>
      </c>
      <c r="G373" s="39" t="s">
        <v>1062</v>
      </c>
      <c r="H373" s="40"/>
      <c r="I373" s="43" t="s">
        <v>648</v>
      </c>
      <c r="J373" s="41"/>
      <c r="K373" s="70"/>
    </row>
    <row r="374" spans="1:11" ht="31.5">
      <c r="A374" s="53">
        <v>368</v>
      </c>
      <c r="B374" s="50" t="s">
        <v>755</v>
      </c>
      <c r="C374" s="59" t="s">
        <v>25</v>
      </c>
      <c r="D374" s="50" t="s">
        <v>756</v>
      </c>
      <c r="E374" s="59" t="s">
        <v>25</v>
      </c>
      <c r="F374" s="57" t="s">
        <v>1136</v>
      </c>
      <c r="G374" s="39" t="s">
        <v>1063</v>
      </c>
      <c r="H374" s="40"/>
      <c r="I374" s="43"/>
      <c r="J374" s="41" t="s">
        <v>648</v>
      </c>
      <c r="K374" s="70"/>
    </row>
    <row r="375" spans="1:11" ht="31.5">
      <c r="A375" s="53">
        <v>369</v>
      </c>
      <c r="B375" s="50" t="s">
        <v>757</v>
      </c>
      <c r="C375" s="59" t="s">
        <v>25</v>
      </c>
      <c r="D375" s="50" t="s">
        <v>758</v>
      </c>
      <c r="E375" s="59" t="s">
        <v>25</v>
      </c>
      <c r="F375" s="57" t="s">
        <v>1136</v>
      </c>
      <c r="G375" s="39" t="s">
        <v>1061</v>
      </c>
      <c r="H375" s="40" t="s">
        <v>648</v>
      </c>
      <c r="I375" s="43"/>
      <c r="J375" s="41"/>
      <c r="K375" s="70"/>
    </row>
    <row r="376" spans="1:11" ht="31.5">
      <c r="A376" s="53">
        <v>370</v>
      </c>
      <c r="B376" s="50" t="s">
        <v>759</v>
      </c>
      <c r="C376" s="59" t="s">
        <v>25</v>
      </c>
      <c r="D376" s="50" t="s">
        <v>760</v>
      </c>
      <c r="E376" s="59" t="s">
        <v>25</v>
      </c>
      <c r="F376" s="57" t="s">
        <v>1136</v>
      </c>
      <c r="G376" s="39" t="s">
        <v>1062</v>
      </c>
      <c r="H376" s="40"/>
      <c r="I376" s="43" t="s">
        <v>648</v>
      </c>
      <c r="J376" s="41"/>
      <c r="K376" s="70"/>
    </row>
    <row r="377" spans="1:11" ht="47.25">
      <c r="A377" s="53">
        <v>371</v>
      </c>
      <c r="B377" s="50" t="s">
        <v>761</v>
      </c>
      <c r="C377" s="59" t="s">
        <v>25</v>
      </c>
      <c r="D377" s="50" t="s">
        <v>762</v>
      </c>
      <c r="E377" s="59" t="s">
        <v>25</v>
      </c>
      <c r="F377" s="57" t="s">
        <v>1136</v>
      </c>
      <c r="G377" s="39" t="s">
        <v>1063</v>
      </c>
      <c r="H377" s="40"/>
      <c r="I377" s="43"/>
      <c r="J377" s="41" t="s">
        <v>648</v>
      </c>
      <c r="K377" s="70"/>
    </row>
    <row r="378" spans="1:11" ht="31.5">
      <c r="A378" s="53">
        <v>372</v>
      </c>
      <c r="B378" s="50" t="s">
        <v>763</v>
      </c>
      <c r="C378" s="59" t="s">
        <v>25</v>
      </c>
      <c r="D378" s="50" t="s">
        <v>764</v>
      </c>
      <c r="E378" s="59" t="s">
        <v>25</v>
      </c>
      <c r="F378" s="57" t="s">
        <v>1136</v>
      </c>
      <c r="G378" s="39" t="s">
        <v>1061</v>
      </c>
      <c r="H378" s="40" t="s">
        <v>648</v>
      </c>
      <c r="I378" s="43"/>
      <c r="J378" s="41"/>
      <c r="K378" s="70"/>
    </row>
    <row r="379" spans="1:11" ht="31.5">
      <c r="A379" s="53">
        <v>373</v>
      </c>
      <c r="B379" s="50" t="s">
        <v>766</v>
      </c>
      <c r="C379" s="59" t="s">
        <v>26</v>
      </c>
      <c r="D379" s="50" t="s">
        <v>765</v>
      </c>
      <c r="E379" s="59" t="s">
        <v>26</v>
      </c>
      <c r="F379" s="57" t="s">
        <v>1136</v>
      </c>
      <c r="G379" s="39" t="s">
        <v>1062</v>
      </c>
      <c r="H379" s="40"/>
      <c r="I379" s="43" t="s">
        <v>648</v>
      </c>
      <c r="J379" s="41"/>
      <c r="K379" s="70"/>
    </row>
    <row r="380" spans="1:11" ht="31.5">
      <c r="A380" s="53">
        <v>374</v>
      </c>
      <c r="B380" s="50" t="s">
        <v>767</v>
      </c>
      <c r="C380" s="59" t="s">
        <v>26</v>
      </c>
      <c r="D380" s="50" t="s">
        <v>768</v>
      </c>
      <c r="E380" s="59" t="s">
        <v>26</v>
      </c>
      <c r="F380" s="57" t="s">
        <v>1136</v>
      </c>
      <c r="G380" s="39" t="s">
        <v>1063</v>
      </c>
      <c r="H380" s="40"/>
      <c r="I380" s="43"/>
      <c r="J380" s="41" t="s">
        <v>648</v>
      </c>
      <c r="K380" s="70"/>
    </row>
    <row r="381" spans="1:11" ht="17.25" customHeight="1">
      <c r="A381" s="44">
        <v>375</v>
      </c>
      <c r="B381" s="209" t="s">
        <v>611</v>
      </c>
      <c r="C381" s="210"/>
      <c r="D381" s="211"/>
      <c r="E381" s="67" t="s">
        <v>1146</v>
      </c>
      <c r="F381" s="67" t="s">
        <v>1146</v>
      </c>
      <c r="G381" s="45" t="s">
        <v>1146</v>
      </c>
      <c r="H381" s="45" t="s">
        <v>1146</v>
      </c>
      <c r="I381" s="45" t="s">
        <v>1146</v>
      </c>
      <c r="J381" s="45" t="s">
        <v>1146</v>
      </c>
      <c r="K381" s="45" t="s">
        <v>1146</v>
      </c>
    </row>
    <row r="382" spans="1:11" ht="17.25" customHeight="1">
      <c r="A382" s="44">
        <v>376</v>
      </c>
      <c r="B382" s="209" t="s">
        <v>997</v>
      </c>
      <c r="C382" s="210"/>
      <c r="D382" s="211"/>
      <c r="E382" s="67" t="s">
        <v>1146</v>
      </c>
      <c r="F382" s="67" t="s">
        <v>1146</v>
      </c>
      <c r="G382" s="45" t="s">
        <v>1146</v>
      </c>
      <c r="H382" s="45" t="s">
        <v>1146</v>
      </c>
      <c r="I382" s="45" t="s">
        <v>1146</v>
      </c>
      <c r="J382" s="45" t="s">
        <v>1146</v>
      </c>
      <c r="K382" s="45" t="s">
        <v>1146</v>
      </c>
    </row>
    <row r="383" spans="1:11" ht="47.25">
      <c r="A383" s="53">
        <v>377</v>
      </c>
      <c r="B383" s="50" t="s">
        <v>796</v>
      </c>
      <c r="C383" s="59" t="s">
        <v>23</v>
      </c>
      <c r="D383" s="50" t="s">
        <v>797</v>
      </c>
      <c r="E383" s="59" t="s">
        <v>23</v>
      </c>
      <c r="F383" s="57" t="s">
        <v>1135</v>
      </c>
      <c r="G383" s="39" t="s">
        <v>1061</v>
      </c>
      <c r="H383" s="40" t="s">
        <v>648</v>
      </c>
      <c r="I383" s="43"/>
      <c r="J383" s="41"/>
      <c r="K383" s="70"/>
    </row>
    <row r="384" spans="1:11" ht="47.25">
      <c r="A384" s="53">
        <v>378</v>
      </c>
      <c r="B384" s="50" t="s">
        <v>798</v>
      </c>
      <c r="C384" s="59" t="s">
        <v>23</v>
      </c>
      <c r="D384" s="50" t="s">
        <v>799</v>
      </c>
      <c r="E384" s="59" t="s">
        <v>23</v>
      </c>
      <c r="F384" s="57" t="s">
        <v>1135</v>
      </c>
      <c r="G384" s="39" t="s">
        <v>1062</v>
      </c>
      <c r="H384" s="40"/>
      <c r="I384" s="43" t="s">
        <v>648</v>
      </c>
      <c r="J384" s="41"/>
      <c r="K384" s="70"/>
    </row>
    <row r="385" spans="1:11" ht="47.25">
      <c r="A385" s="53">
        <v>379</v>
      </c>
      <c r="B385" s="50" t="s">
        <v>778</v>
      </c>
      <c r="C385" s="59" t="s">
        <v>25</v>
      </c>
      <c r="D385" s="50" t="s">
        <v>785</v>
      </c>
      <c r="E385" s="59" t="s">
        <v>25</v>
      </c>
      <c r="F385" s="57" t="s">
        <v>1135</v>
      </c>
      <c r="G385" s="39" t="s">
        <v>1063</v>
      </c>
      <c r="H385" s="40"/>
      <c r="I385" s="43"/>
      <c r="J385" s="41" t="s">
        <v>648</v>
      </c>
      <c r="K385" s="70"/>
    </row>
    <row r="386" spans="1:11" ht="31.5">
      <c r="A386" s="53">
        <v>380</v>
      </c>
      <c r="B386" s="50" t="s">
        <v>92</v>
      </c>
      <c r="C386" s="59" t="s">
        <v>25</v>
      </c>
      <c r="D386" s="50" t="s">
        <v>89</v>
      </c>
      <c r="E386" s="59" t="s">
        <v>25</v>
      </c>
      <c r="F386" s="57" t="s">
        <v>1135</v>
      </c>
      <c r="G386" s="39" t="s">
        <v>1061</v>
      </c>
      <c r="H386" s="40" t="s">
        <v>648</v>
      </c>
      <c r="I386" s="43"/>
      <c r="J386" s="41"/>
      <c r="K386" s="70"/>
    </row>
    <row r="387" spans="1:11" ht="31.5">
      <c r="A387" s="53">
        <v>381</v>
      </c>
      <c r="B387" s="50" t="s">
        <v>91</v>
      </c>
      <c r="C387" s="59" t="s">
        <v>25</v>
      </c>
      <c r="D387" s="50" t="s">
        <v>90</v>
      </c>
      <c r="E387" s="59" t="s">
        <v>25</v>
      </c>
      <c r="F387" s="57" t="s">
        <v>1135</v>
      </c>
      <c r="G387" s="39" t="s">
        <v>1062</v>
      </c>
      <c r="H387" s="40"/>
      <c r="I387" s="43" t="s">
        <v>648</v>
      </c>
      <c r="J387" s="41"/>
      <c r="K387" s="70"/>
    </row>
    <row r="388" spans="1:11" ht="47.25">
      <c r="A388" s="53">
        <v>382</v>
      </c>
      <c r="B388" s="50" t="s">
        <v>779</v>
      </c>
      <c r="C388" s="59" t="s">
        <v>105</v>
      </c>
      <c r="D388" s="50" t="s">
        <v>780</v>
      </c>
      <c r="E388" s="59" t="s">
        <v>25</v>
      </c>
      <c r="F388" s="57" t="s">
        <v>1135</v>
      </c>
      <c r="G388" s="39" t="s">
        <v>1063</v>
      </c>
      <c r="H388" s="40"/>
      <c r="I388" s="43"/>
      <c r="J388" s="41" t="s">
        <v>648</v>
      </c>
      <c r="K388" s="70"/>
    </row>
    <row r="389" spans="1:11" ht="31.5">
      <c r="A389" s="53">
        <v>383</v>
      </c>
      <c r="B389" s="50" t="s">
        <v>782</v>
      </c>
      <c r="C389" s="59" t="s">
        <v>25</v>
      </c>
      <c r="D389" s="50" t="s">
        <v>781</v>
      </c>
      <c r="E389" s="59" t="s">
        <v>25</v>
      </c>
      <c r="F389" s="57" t="s">
        <v>1135</v>
      </c>
      <c r="G389" s="39" t="s">
        <v>1061</v>
      </c>
      <c r="H389" s="40" t="s">
        <v>648</v>
      </c>
      <c r="I389" s="43"/>
      <c r="J389" s="41"/>
      <c r="K389" s="70"/>
    </row>
    <row r="390" spans="1:11" ht="47.25" customHeight="1">
      <c r="A390" s="53">
        <v>384</v>
      </c>
      <c r="B390" s="48" t="s">
        <v>783</v>
      </c>
      <c r="C390" s="61" t="s">
        <v>25</v>
      </c>
      <c r="D390" s="50" t="s">
        <v>784</v>
      </c>
      <c r="E390" s="59" t="s">
        <v>25</v>
      </c>
      <c r="F390" s="57" t="s">
        <v>1135</v>
      </c>
      <c r="G390" s="39" t="s">
        <v>1110</v>
      </c>
      <c r="H390" s="40"/>
      <c r="I390" s="43" t="s">
        <v>648</v>
      </c>
      <c r="J390" s="41" t="s">
        <v>648</v>
      </c>
      <c r="K390" s="70"/>
    </row>
    <row r="391" spans="1:11" ht="47.25">
      <c r="A391" s="53">
        <v>385</v>
      </c>
      <c r="B391" s="50" t="s">
        <v>1076</v>
      </c>
      <c r="C391" s="59" t="s">
        <v>25</v>
      </c>
      <c r="D391" s="50" t="s">
        <v>1077</v>
      </c>
      <c r="E391" s="59" t="s">
        <v>25</v>
      </c>
      <c r="F391" s="57" t="s">
        <v>1135</v>
      </c>
      <c r="G391" s="39" t="s">
        <v>1154</v>
      </c>
      <c r="H391" s="40" t="s">
        <v>648</v>
      </c>
      <c r="I391" s="43" t="s">
        <v>648</v>
      </c>
      <c r="J391" s="41" t="s">
        <v>648</v>
      </c>
      <c r="K391" s="70"/>
    </row>
    <row r="392" spans="1:11" ht="47.25">
      <c r="A392" s="53">
        <v>386</v>
      </c>
      <c r="B392" s="50" t="s">
        <v>1078</v>
      </c>
      <c r="C392" s="59" t="s">
        <v>25</v>
      </c>
      <c r="D392" s="50" t="s">
        <v>1054</v>
      </c>
      <c r="E392" s="59" t="s">
        <v>25</v>
      </c>
      <c r="F392" s="57" t="s">
        <v>1135</v>
      </c>
      <c r="G392" s="39" t="s">
        <v>1154</v>
      </c>
      <c r="H392" s="40" t="s">
        <v>648</v>
      </c>
      <c r="I392" s="43" t="s">
        <v>648</v>
      </c>
      <c r="J392" s="41" t="s">
        <v>648</v>
      </c>
      <c r="K392" s="70"/>
    </row>
    <row r="393" spans="1:11" ht="31.5">
      <c r="A393" s="53">
        <v>387</v>
      </c>
      <c r="B393" s="50" t="s">
        <v>786</v>
      </c>
      <c r="C393" s="59" t="s">
        <v>26</v>
      </c>
      <c r="D393" s="50" t="s">
        <v>787</v>
      </c>
      <c r="E393" s="59" t="s">
        <v>26</v>
      </c>
      <c r="F393" s="57" t="s">
        <v>1135</v>
      </c>
      <c r="G393" s="39" t="s">
        <v>1109</v>
      </c>
      <c r="H393" s="40" t="s">
        <v>648</v>
      </c>
      <c r="I393" s="43" t="s">
        <v>648</v>
      </c>
      <c r="J393" s="41"/>
      <c r="K393" s="70"/>
    </row>
    <row r="394" spans="1:11" ht="47.25">
      <c r="A394" s="53">
        <v>388</v>
      </c>
      <c r="B394" s="50" t="s">
        <v>790</v>
      </c>
      <c r="C394" s="59" t="s">
        <v>26</v>
      </c>
      <c r="D394" s="50" t="s">
        <v>791</v>
      </c>
      <c r="E394" s="59" t="s">
        <v>26</v>
      </c>
      <c r="F394" s="57" t="s">
        <v>1135</v>
      </c>
      <c r="G394" s="39" t="s">
        <v>1063</v>
      </c>
      <c r="H394" s="40"/>
      <c r="I394" s="43"/>
      <c r="J394" s="41" t="s">
        <v>648</v>
      </c>
      <c r="K394" s="70"/>
    </row>
    <row r="395" spans="1:11" ht="31.5">
      <c r="A395" s="53">
        <v>389</v>
      </c>
      <c r="B395" s="50" t="s">
        <v>792</v>
      </c>
      <c r="C395" s="59" t="s">
        <v>23</v>
      </c>
      <c r="D395" s="50" t="s">
        <v>795</v>
      </c>
      <c r="E395" s="59" t="s">
        <v>23</v>
      </c>
      <c r="F395" s="57" t="s">
        <v>1135</v>
      </c>
      <c r="G395" s="39" t="s">
        <v>1061</v>
      </c>
      <c r="H395" s="40" t="s">
        <v>648</v>
      </c>
      <c r="I395" s="43"/>
      <c r="J395" s="41"/>
      <c r="K395" s="70"/>
    </row>
    <row r="396" spans="1:11">
      <c r="A396" s="53">
        <v>390</v>
      </c>
      <c r="B396" s="50" t="s">
        <v>793</v>
      </c>
      <c r="C396" s="59" t="s">
        <v>23</v>
      </c>
      <c r="D396" s="50" t="s">
        <v>794</v>
      </c>
      <c r="E396" s="59" t="s">
        <v>23</v>
      </c>
      <c r="F396" s="57" t="s">
        <v>1135</v>
      </c>
      <c r="G396" s="39" t="s">
        <v>1110</v>
      </c>
      <c r="H396" s="40"/>
      <c r="I396" s="43" t="s">
        <v>648</v>
      </c>
      <c r="J396" s="41" t="s">
        <v>648</v>
      </c>
      <c r="K396" s="70"/>
    </row>
    <row r="397" spans="1:11" ht="17.25" customHeight="1">
      <c r="A397" s="44">
        <v>391</v>
      </c>
      <c r="B397" s="209" t="s">
        <v>998</v>
      </c>
      <c r="C397" s="210"/>
      <c r="D397" s="211"/>
      <c r="E397" s="67" t="s">
        <v>1146</v>
      </c>
      <c r="F397" s="67" t="s">
        <v>1146</v>
      </c>
      <c r="G397" s="45" t="s">
        <v>1146</v>
      </c>
      <c r="H397" s="45" t="s">
        <v>1146</v>
      </c>
      <c r="I397" s="45" t="s">
        <v>1146</v>
      </c>
      <c r="J397" s="45" t="s">
        <v>1146</v>
      </c>
      <c r="K397" s="45" t="s">
        <v>1146</v>
      </c>
    </row>
    <row r="398" spans="1:11">
      <c r="A398" s="53">
        <v>392</v>
      </c>
      <c r="B398" s="50" t="s">
        <v>800</v>
      </c>
      <c r="C398" s="59" t="s">
        <v>23</v>
      </c>
      <c r="D398" s="50" t="s">
        <v>97</v>
      </c>
      <c r="E398" s="59" t="s">
        <v>25</v>
      </c>
      <c r="F398" s="57" t="s">
        <v>1135</v>
      </c>
      <c r="G398" s="39" t="s">
        <v>1061</v>
      </c>
      <c r="H398" s="40" t="s">
        <v>648</v>
      </c>
      <c r="I398" s="43"/>
      <c r="J398" s="41"/>
      <c r="K398" s="70"/>
    </row>
    <row r="399" spans="1:11" ht="31.5">
      <c r="A399" s="53">
        <v>393</v>
      </c>
      <c r="B399" s="50" t="s">
        <v>801</v>
      </c>
      <c r="C399" s="59" t="s">
        <v>23</v>
      </c>
      <c r="D399" s="50" t="s">
        <v>98</v>
      </c>
      <c r="E399" s="59" t="s">
        <v>25</v>
      </c>
      <c r="F399" s="57" t="s">
        <v>1135</v>
      </c>
      <c r="G399" s="39" t="s">
        <v>1062</v>
      </c>
      <c r="H399" s="40"/>
      <c r="I399" s="43" t="s">
        <v>648</v>
      </c>
      <c r="J399" s="41"/>
      <c r="K399" s="70"/>
    </row>
    <row r="400" spans="1:11" ht="31.5">
      <c r="A400" s="53">
        <v>394</v>
      </c>
      <c r="B400" s="50" t="s">
        <v>802</v>
      </c>
      <c r="C400" s="59" t="s">
        <v>23</v>
      </c>
      <c r="D400" s="50" t="s">
        <v>803</v>
      </c>
      <c r="E400" s="59" t="s">
        <v>25</v>
      </c>
      <c r="F400" s="57" t="s">
        <v>1135</v>
      </c>
      <c r="G400" s="39" t="s">
        <v>1063</v>
      </c>
      <c r="H400" s="40"/>
      <c r="I400" s="43"/>
      <c r="J400" s="41" t="s">
        <v>648</v>
      </c>
      <c r="K400" s="70"/>
    </row>
    <row r="401" spans="1:11" ht="31.5">
      <c r="A401" s="53">
        <v>395</v>
      </c>
      <c r="B401" s="50" t="s">
        <v>804</v>
      </c>
      <c r="C401" s="59" t="s">
        <v>23</v>
      </c>
      <c r="D401" s="50" t="s">
        <v>809</v>
      </c>
      <c r="E401" s="59" t="s">
        <v>23</v>
      </c>
      <c r="F401" s="57" t="s">
        <v>1135</v>
      </c>
      <c r="G401" s="39" t="s">
        <v>1061</v>
      </c>
      <c r="H401" s="40" t="s">
        <v>648</v>
      </c>
      <c r="I401" s="43"/>
      <c r="J401" s="41"/>
      <c r="K401" s="70"/>
    </row>
    <row r="402" spans="1:11" ht="31.5">
      <c r="A402" s="53">
        <v>396</v>
      </c>
      <c r="B402" s="50" t="s">
        <v>805</v>
      </c>
      <c r="C402" s="59" t="s">
        <v>23</v>
      </c>
      <c r="D402" s="50" t="s">
        <v>808</v>
      </c>
      <c r="E402" s="59" t="s">
        <v>23</v>
      </c>
      <c r="F402" s="57" t="s">
        <v>1135</v>
      </c>
      <c r="G402" s="39" t="s">
        <v>1062</v>
      </c>
      <c r="H402" s="40"/>
      <c r="I402" s="43" t="s">
        <v>648</v>
      </c>
      <c r="J402" s="41"/>
      <c r="K402" s="70"/>
    </row>
    <row r="403" spans="1:11" ht="31.5">
      <c r="A403" s="53">
        <v>397</v>
      </c>
      <c r="B403" s="50" t="s">
        <v>806</v>
      </c>
      <c r="C403" s="59" t="s">
        <v>23</v>
      </c>
      <c r="D403" s="50" t="s">
        <v>807</v>
      </c>
      <c r="E403" s="59" t="s">
        <v>23</v>
      </c>
      <c r="F403" s="57" t="s">
        <v>1135</v>
      </c>
      <c r="G403" s="39" t="s">
        <v>1063</v>
      </c>
      <c r="H403" s="40"/>
      <c r="I403" s="43"/>
      <c r="J403" s="41" t="s">
        <v>648</v>
      </c>
      <c r="K403" s="70"/>
    </row>
    <row r="404" spans="1:11" ht="31.5">
      <c r="A404" s="53">
        <v>398</v>
      </c>
      <c r="B404" s="50" t="s">
        <v>810</v>
      </c>
      <c r="C404" s="59" t="s">
        <v>25</v>
      </c>
      <c r="D404" s="50" t="s">
        <v>1079</v>
      </c>
      <c r="E404" s="59" t="s">
        <v>25</v>
      </c>
      <c r="F404" s="57" t="s">
        <v>1135</v>
      </c>
      <c r="G404" s="39" t="s">
        <v>1061</v>
      </c>
      <c r="H404" s="40" t="s">
        <v>648</v>
      </c>
      <c r="I404" s="43"/>
      <c r="J404" s="41"/>
      <c r="K404" s="70"/>
    </row>
    <row r="405" spans="1:11" ht="47.25">
      <c r="A405" s="53">
        <v>399</v>
      </c>
      <c r="B405" s="50" t="s">
        <v>812</v>
      </c>
      <c r="C405" s="59" t="s">
        <v>23</v>
      </c>
      <c r="D405" s="50" t="s">
        <v>813</v>
      </c>
      <c r="E405" s="59" t="s">
        <v>25</v>
      </c>
      <c r="F405" s="57" t="s">
        <v>1135</v>
      </c>
      <c r="G405" s="39" t="s">
        <v>1062</v>
      </c>
      <c r="H405" s="40"/>
      <c r="I405" s="43" t="s">
        <v>648</v>
      </c>
      <c r="J405" s="41"/>
      <c r="K405" s="70"/>
    </row>
    <row r="406" spans="1:11" ht="47.25">
      <c r="A406" s="53">
        <v>400</v>
      </c>
      <c r="B406" s="50" t="s">
        <v>814</v>
      </c>
      <c r="C406" s="59" t="s">
        <v>23</v>
      </c>
      <c r="D406" s="50" t="s">
        <v>815</v>
      </c>
      <c r="E406" s="59" t="s">
        <v>25</v>
      </c>
      <c r="F406" s="57" t="s">
        <v>1135</v>
      </c>
      <c r="G406" s="39" t="s">
        <v>1063</v>
      </c>
      <c r="H406" s="40"/>
      <c r="I406" s="43"/>
      <c r="J406" s="41" t="s">
        <v>648</v>
      </c>
      <c r="K406" s="70"/>
    </row>
    <row r="407" spans="1:11" ht="47.25">
      <c r="A407" s="53">
        <v>401</v>
      </c>
      <c r="B407" s="50" t="s">
        <v>109</v>
      </c>
      <c r="C407" s="59" t="s">
        <v>23</v>
      </c>
      <c r="D407" s="50" t="s">
        <v>816</v>
      </c>
      <c r="E407" s="59" t="s">
        <v>25</v>
      </c>
      <c r="F407" s="57" t="s">
        <v>1135</v>
      </c>
      <c r="G407" s="39" t="s">
        <v>1061</v>
      </c>
      <c r="H407" s="40" t="s">
        <v>648</v>
      </c>
      <c r="I407" s="43"/>
      <c r="J407" s="41"/>
      <c r="K407" s="70"/>
    </row>
    <row r="408" spans="1:11">
      <c r="A408" s="53">
        <v>402</v>
      </c>
      <c r="B408" s="50" t="s">
        <v>817</v>
      </c>
      <c r="C408" s="59" t="s">
        <v>23</v>
      </c>
      <c r="D408" s="50" t="s">
        <v>106</v>
      </c>
      <c r="E408" s="59" t="s">
        <v>25</v>
      </c>
      <c r="F408" s="57" t="s">
        <v>1135</v>
      </c>
      <c r="G408" s="39" t="s">
        <v>1062</v>
      </c>
      <c r="H408" s="40"/>
      <c r="I408" s="43" t="s">
        <v>648</v>
      </c>
      <c r="J408" s="41"/>
      <c r="K408" s="70"/>
    </row>
    <row r="409" spans="1:11" ht="47.25">
      <c r="A409" s="53">
        <v>403</v>
      </c>
      <c r="B409" s="50" t="s">
        <v>818</v>
      </c>
      <c r="C409" s="59" t="s">
        <v>23</v>
      </c>
      <c r="D409" s="50" t="s">
        <v>819</v>
      </c>
      <c r="E409" s="59" t="s">
        <v>25</v>
      </c>
      <c r="F409" s="57" t="s">
        <v>1135</v>
      </c>
      <c r="G409" s="39" t="s">
        <v>1063</v>
      </c>
      <c r="H409" s="40"/>
      <c r="I409" s="43"/>
      <c r="J409" s="41" t="s">
        <v>648</v>
      </c>
      <c r="K409" s="70"/>
    </row>
    <row r="410" spans="1:11" ht="47.25">
      <c r="A410" s="53">
        <v>404</v>
      </c>
      <c r="B410" s="48" t="s">
        <v>1080</v>
      </c>
      <c r="C410" s="59" t="s">
        <v>23</v>
      </c>
      <c r="D410" s="50" t="s">
        <v>1081</v>
      </c>
      <c r="E410" s="59" t="s">
        <v>25</v>
      </c>
      <c r="F410" s="57" t="s">
        <v>1135</v>
      </c>
      <c r="G410" s="39" t="s">
        <v>1154</v>
      </c>
      <c r="H410" s="40" t="s">
        <v>648</v>
      </c>
      <c r="I410" s="43" t="s">
        <v>648</v>
      </c>
      <c r="J410" s="41" t="s">
        <v>648</v>
      </c>
      <c r="K410" s="70"/>
    </row>
    <row r="411" spans="1:11" ht="31.5">
      <c r="A411" s="53">
        <v>405</v>
      </c>
      <c r="B411" s="50" t="s">
        <v>823</v>
      </c>
      <c r="C411" s="59" t="s">
        <v>23</v>
      </c>
      <c r="D411" s="50" t="s">
        <v>822</v>
      </c>
      <c r="E411" s="59" t="s">
        <v>25</v>
      </c>
      <c r="F411" s="57" t="s">
        <v>1135</v>
      </c>
      <c r="G411" s="39" t="s">
        <v>1063</v>
      </c>
      <c r="H411" s="40"/>
      <c r="I411" s="43"/>
      <c r="J411" s="41" t="s">
        <v>648</v>
      </c>
      <c r="K411" s="70"/>
    </row>
    <row r="412" spans="1:11" ht="31.5">
      <c r="A412" s="53">
        <v>406</v>
      </c>
      <c r="B412" s="50" t="s">
        <v>824</v>
      </c>
      <c r="C412" s="59" t="s">
        <v>23</v>
      </c>
      <c r="D412" s="50" t="s">
        <v>825</v>
      </c>
      <c r="E412" s="59" t="s">
        <v>25</v>
      </c>
      <c r="F412" s="57" t="s">
        <v>1135</v>
      </c>
      <c r="G412" s="39" t="s">
        <v>1061</v>
      </c>
      <c r="H412" s="40" t="s">
        <v>648</v>
      </c>
      <c r="I412" s="43"/>
      <c r="J412" s="41"/>
      <c r="K412" s="70"/>
    </row>
    <row r="413" spans="1:11">
      <c r="A413" s="53">
        <v>407</v>
      </c>
      <c r="B413" s="50" t="s">
        <v>826</v>
      </c>
      <c r="C413" s="59" t="s">
        <v>23</v>
      </c>
      <c r="D413" s="50" t="s">
        <v>827</v>
      </c>
      <c r="E413" s="59" t="s">
        <v>25</v>
      </c>
      <c r="F413" s="57" t="s">
        <v>1135</v>
      </c>
      <c r="G413" s="39" t="s">
        <v>1062</v>
      </c>
      <c r="H413" s="40"/>
      <c r="I413" s="43" t="s">
        <v>648</v>
      </c>
      <c r="J413" s="41"/>
      <c r="K413" s="70"/>
    </row>
    <row r="414" spans="1:11" ht="31.5">
      <c r="A414" s="53">
        <v>408</v>
      </c>
      <c r="B414" s="50" t="s">
        <v>829</v>
      </c>
      <c r="C414" s="59" t="s">
        <v>105</v>
      </c>
      <c r="D414" s="50" t="s">
        <v>828</v>
      </c>
      <c r="E414" s="59" t="s">
        <v>25</v>
      </c>
      <c r="F414" s="57" t="s">
        <v>1135</v>
      </c>
      <c r="G414" s="39" t="s">
        <v>1063</v>
      </c>
      <c r="H414" s="40"/>
      <c r="I414" s="43"/>
      <c r="J414" s="41" t="s">
        <v>648</v>
      </c>
      <c r="K414" s="70"/>
    </row>
    <row r="415" spans="1:11" ht="31.5">
      <c r="A415" s="53">
        <v>409</v>
      </c>
      <c r="B415" s="50" t="s">
        <v>830</v>
      </c>
      <c r="C415" s="59" t="s">
        <v>23</v>
      </c>
      <c r="D415" s="50" t="s">
        <v>831</v>
      </c>
      <c r="E415" s="59" t="s">
        <v>25</v>
      </c>
      <c r="F415" s="57" t="s">
        <v>1135</v>
      </c>
      <c r="G415" s="39" t="s">
        <v>1061</v>
      </c>
      <c r="H415" s="40" t="s">
        <v>648</v>
      </c>
      <c r="I415" s="43"/>
      <c r="J415" s="41"/>
      <c r="K415" s="70"/>
    </row>
    <row r="416" spans="1:11" ht="31.5">
      <c r="A416" s="53">
        <v>410</v>
      </c>
      <c r="B416" s="50" t="s">
        <v>1082</v>
      </c>
      <c r="C416" s="59" t="s">
        <v>23</v>
      </c>
      <c r="D416" s="50" t="s">
        <v>833</v>
      </c>
      <c r="E416" s="59" t="s">
        <v>25</v>
      </c>
      <c r="F416" s="57" t="s">
        <v>1135</v>
      </c>
      <c r="G416" s="39" t="s">
        <v>1062</v>
      </c>
      <c r="H416" s="40"/>
      <c r="I416" s="43" t="s">
        <v>648</v>
      </c>
      <c r="J416" s="41"/>
      <c r="K416" s="70"/>
    </row>
    <row r="417" spans="1:11">
      <c r="A417" s="53">
        <v>411</v>
      </c>
      <c r="B417" s="50" t="s">
        <v>108</v>
      </c>
      <c r="C417" s="59" t="s">
        <v>23</v>
      </c>
      <c r="D417" s="50" t="s">
        <v>107</v>
      </c>
      <c r="E417" s="59" t="s">
        <v>25</v>
      </c>
      <c r="F417" s="57" t="s">
        <v>1135</v>
      </c>
      <c r="G417" s="39" t="s">
        <v>1063</v>
      </c>
      <c r="H417" s="40"/>
      <c r="I417" s="43"/>
      <c r="J417" s="41" t="s">
        <v>648</v>
      </c>
      <c r="K417" s="70"/>
    </row>
    <row r="418" spans="1:11" ht="31.5">
      <c r="A418" s="53">
        <v>412</v>
      </c>
      <c r="B418" s="50" t="s">
        <v>1159</v>
      </c>
      <c r="C418" s="61" t="s">
        <v>23</v>
      </c>
      <c r="D418" s="50" t="s">
        <v>1083</v>
      </c>
      <c r="E418" s="59" t="s">
        <v>25</v>
      </c>
      <c r="F418" s="57" t="s">
        <v>1135</v>
      </c>
      <c r="G418" s="39" t="s">
        <v>1154</v>
      </c>
      <c r="H418" s="40" t="s">
        <v>648</v>
      </c>
      <c r="I418" s="43" t="s">
        <v>648</v>
      </c>
      <c r="J418" s="41" t="s">
        <v>648</v>
      </c>
      <c r="K418" s="70"/>
    </row>
    <row r="419" spans="1:11" ht="47.25">
      <c r="A419" s="53">
        <v>413</v>
      </c>
      <c r="B419" s="50" t="s">
        <v>1159</v>
      </c>
      <c r="C419" s="61" t="s">
        <v>23</v>
      </c>
      <c r="D419" s="50" t="s">
        <v>1084</v>
      </c>
      <c r="E419" s="59" t="s">
        <v>25</v>
      </c>
      <c r="F419" s="57" t="s">
        <v>1135</v>
      </c>
      <c r="G419" s="39" t="s">
        <v>1062</v>
      </c>
      <c r="H419" s="40"/>
      <c r="I419" s="43" t="s">
        <v>648</v>
      </c>
      <c r="J419" s="41"/>
      <c r="K419" s="70"/>
    </row>
    <row r="420" spans="1:11" ht="63">
      <c r="A420" s="53">
        <v>414</v>
      </c>
      <c r="B420" s="50" t="s">
        <v>1160</v>
      </c>
      <c r="C420" s="61" t="s">
        <v>23</v>
      </c>
      <c r="D420" s="50" t="s">
        <v>1085</v>
      </c>
      <c r="E420" s="59" t="s">
        <v>25</v>
      </c>
      <c r="F420" s="57" t="s">
        <v>1135</v>
      </c>
      <c r="G420" s="39" t="s">
        <v>1063</v>
      </c>
      <c r="H420" s="40"/>
      <c r="I420" s="43"/>
      <c r="J420" s="41" t="s">
        <v>648</v>
      </c>
      <c r="K420" s="70"/>
    </row>
    <row r="421" spans="1:11">
      <c r="A421" s="53">
        <v>415</v>
      </c>
      <c r="B421" s="50" t="s">
        <v>834</v>
      </c>
      <c r="C421" s="59" t="s">
        <v>23</v>
      </c>
      <c r="D421" s="50" t="s">
        <v>835</v>
      </c>
      <c r="E421" s="59" t="s">
        <v>23</v>
      </c>
      <c r="F421" s="57" t="s">
        <v>1135</v>
      </c>
      <c r="G421" s="39" t="s">
        <v>1061</v>
      </c>
      <c r="H421" s="40" t="s">
        <v>648</v>
      </c>
      <c r="I421" s="43"/>
      <c r="J421" s="41"/>
      <c r="K421" s="70"/>
    </row>
    <row r="422" spans="1:11" ht="31.5">
      <c r="A422" s="53">
        <v>416</v>
      </c>
      <c r="B422" s="50" t="s">
        <v>836</v>
      </c>
      <c r="C422" s="59" t="s">
        <v>23</v>
      </c>
      <c r="D422" s="50" t="s">
        <v>837</v>
      </c>
      <c r="E422" s="59" t="s">
        <v>23</v>
      </c>
      <c r="F422" s="57" t="s">
        <v>1135</v>
      </c>
      <c r="G422" s="39" t="s">
        <v>1062</v>
      </c>
      <c r="H422" s="40"/>
      <c r="I422" s="43" t="s">
        <v>648</v>
      </c>
      <c r="J422" s="41"/>
      <c r="K422" s="70"/>
    </row>
    <row r="423" spans="1:11" ht="31.5">
      <c r="A423" s="53">
        <v>417</v>
      </c>
      <c r="B423" s="50" t="s">
        <v>1086</v>
      </c>
      <c r="C423" s="59" t="s">
        <v>23</v>
      </c>
      <c r="D423" s="50" t="s">
        <v>838</v>
      </c>
      <c r="E423" s="59" t="s">
        <v>23</v>
      </c>
      <c r="F423" s="57" t="s">
        <v>1135</v>
      </c>
      <c r="G423" s="39" t="s">
        <v>1063</v>
      </c>
      <c r="H423" s="40"/>
      <c r="I423" s="43"/>
      <c r="J423" s="41" t="s">
        <v>648</v>
      </c>
      <c r="K423" s="70"/>
    </row>
    <row r="424" spans="1:11" ht="31.5">
      <c r="A424" s="53">
        <v>418</v>
      </c>
      <c r="B424" s="56" t="s">
        <v>1087</v>
      </c>
      <c r="C424" s="59" t="s">
        <v>25</v>
      </c>
      <c r="D424" s="50" t="s">
        <v>99</v>
      </c>
      <c r="E424" s="59" t="s">
        <v>25</v>
      </c>
      <c r="F424" s="57" t="s">
        <v>1135</v>
      </c>
      <c r="G424" s="39" t="s">
        <v>1061</v>
      </c>
      <c r="H424" s="40" t="s">
        <v>648</v>
      </c>
      <c r="I424" s="43"/>
      <c r="J424" s="41"/>
      <c r="K424" s="70"/>
    </row>
    <row r="425" spans="1:11" ht="31.5">
      <c r="A425" s="53">
        <v>419</v>
      </c>
      <c r="B425" s="56" t="s">
        <v>1087</v>
      </c>
      <c r="C425" s="59" t="s">
        <v>25</v>
      </c>
      <c r="D425" s="50" t="s">
        <v>100</v>
      </c>
      <c r="E425" s="59" t="s">
        <v>25</v>
      </c>
      <c r="F425" s="57" t="s">
        <v>1135</v>
      </c>
      <c r="G425" s="39" t="s">
        <v>1062</v>
      </c>
      <c r="H425" s="40"/>
      <c r="I425" s="43" t="s">
        <v>648</v>
      </c>
      <c r="J425" s="41"/>
      <c r="K425" s="70"/>
    </row>
    <row r="426" spans="1:11" ht="78.75">
      <c r="A426" s="53">
        <v>420</v>
      </c>
      <c r="B426" s="50" t="s">
        <v>843</v>
      </c>
      <c r="C426" s="59" t="s">
        <v>25</v>
      </c>
      <c r="D426" s="50" t="s">
        <v>844</v>
      </c>
      <c r="E426" s="59" t="s">
        <v>25</v>
      </c>
      <c r="F426" s="57" t="s">
        <v>1135</v>
      </c>
      <c r="G426" s="39" t="s">
        <v>1063</v>
      </c>
      <c r="H426" s="40"/>
      <c r="I426" s="43"/>
      <c r="J426" s="41" t="s">
        <v>648</v>
      </c>
      <c r="K426" s="70"/>
    </row>
    <row r="427" spans="1:11">
      <c r="A427" s="53">
        <v>421</v>
      </c>
      <c r="B427" s="50" t="s">
        <v>842</v>
      </c>
      <c r="C427" s="59" t="s">
        <v>105</v>
      </c>
      <c r="D427" s="50" t="s">
        <v>101</v>
      </c>
      <c r="E427" s="59" t="s">
        <v>105</v>
      </c>
      <c r="F427" s="57" t="s">
        <v>1135</v>
      </c>
      <c r="G427" s="39" t="s">
        <v>1063</v>
      </c>
      <c r="H427" s="40"/>
      <c r="I427" s="43"/>
      <c r="J427" s="41" t="s">
        <v>648</v>
      </c>
      <c r="K427" s="70"/>
    </row>
    <row r="428" spans="1:11" ht="17.25" customHeight="1">
      <c r="A428" s="44">
        <v>422</v>
      </c>
      <c r="B428" s="209" t="s">
        <v>999</v>
      </c>
      <c r="C428" s="210"/>
      <c r="D428" s="211"/>
      <c r="E428" s="67" t="s">
        <v>1146</v>
      </c>
      <c r="F428" s="67" t="s">
        <v>1146</v>
      </c>
      <c r="G428" s="45" t="s">
        <v>1146</v>
      </c>
      <c r="H428" s="45" t="s">
        <v>1146</v>
      </c>
      <c r="I428" s="45" t="s">
        <v>1146</v>
      </c>
      <c r="J428" s="45" t="s">
        <v>1146</v>
      </c>
      <c r="K428" s="45" t="s">
        <v>1146</v>
      </c>
    </row>
    <row r="429" spans="1:11" ht="31.5">
      <c r="A429" s="53">
        <v>423</v>
      </c>
      <c r="B429" s="50" t="s">
        <v>845</v>
      </c>
      <c r="C429" s="59" t="s">
        <v>23</v>
      </c>
      <c r="D429" s="50" t="s">
        <v>846</v>
      </c>
      <c r="E429" s="59" t="s">
        <v>25</v>
      </c>
      <c r="F429" s="57" t="s">
        <v>1135</v>
      </c>
      <c r="G429" s="39" t="s">
        <v>1061</v>
      </c>
      <c r="H429" s="40" t="s">
        <v>648</v>
      </c>
      <c r="I429" s="43"/>
      <c r="J429" s="41"/>
      <c r="K429" s="70"/>
    </row>
    <row r="430" spans="1:11">
      <c r="A430" s="53">
        <v>424</v>
      </c>
      <c r="B430" s="50" t="s">
        <v>847</v>
      </c>
      <c r="C430" s="59" t="s">
        <v>23</v>
      </c>
      <c r="D430" s="50" t="s">
        <v>848</v>
      </c>
      <c r="E430" s="59" t="s">
        <v>23</v>
      </c>
      <c r="F430" s="57" t="s">
        <v>1135</v>
      </c>
      <c r="G430" s="39" t="s">
        <v>1062</v>
      </c>
      <c r="H430" s="40"/>
      <c r="I430" s="43" t="s">
        <v>648</v>
      </c>
      <c r="J430" s="41"/>
      <c r="K430" s="70"/>
    </row>
    <row r="431" spans="1:11">
      <c r="A431" s="53">
        <v>425</v>
      </c>
      <c r="B431" s="50" t="s">
        <v>849</v>
      </c>
      <c r="C431" s="59" t="s">
        <v>23</v>
      </c>
      <c r="D431" s="50" t="s">
        <v>850</v>
      </c>
      <c r="E431" s="59" t="s">
        <v>23</v>
      </c>
      <c r="F431" s="57" t="s">
        <v>1135</v>
      </c>
      <c r="G431" s="39" t="s">
        <v>1063</v>
      </c>
      <c r="H431" s="40"/>
      <c r="I431" s="43"/>
      <c r="J431" s="41" t="s">
        <v>648</v>
      </c>
      <c r="K431" s="70"/>
    </row>
    <row r="432" spans="1:11" ht="31.5">
      <c r="A432" s="53">
        <v>426</v>
      </c>
      <c r="B432" s="50" t="s">
        <v>851</v>
      </c>
      <c r="C432" s="59" t="s">
        <v>23</v>
      </c>
      <c r="D432" s="50" t="s">
        <v>114</v>
      </c>
      <c r="E432" s="59" t="s">
        <v>25</v>
      </c>
      <c r="F432" s="57" t="s">
        <v>1135</v>
      </c>
      <c r="G432" s="39" t="s">
        <v>1061</v>
      </c>
      <c r="H432" s="40" t="s">
        <v>648</v>
      </c>
      <c r="I432" s="43"/>
      <c r="J432" s="41"/>
      <c r="K432" s="70"/>
    </row>
    <row r="433" spans="1:11" ht="31.5">
      <c r="A433" s="53">
        <v>427</v>
      </c>
      <c r="B433" s="50" t="s">
        <v>852</v>
      </c>
      <c r="C433" s="59" t="s">
        <v>23</v>
      </c>
      <c r="D433" s="50" t="s">
        <v>853</v>
      </c>
      <c r="E433" s="59" t="s">
        <v>23</v>
      </c>
      <c r="F433" s="57" t="s">
        <v>1135</v>
      </c>
      <c r="G433" s="39" t="s">
        <v>1062</v>
      </c>
      <c r="H433" s="40"/>
      <c r="I433" s="43" t="s">
        <v>648</v>
      </c>
      <c r="J433" s="41"/>
      <c r="K433" s="70"/>
    </row>
    <row r="434" spans="1:11" ht="31.5">
      <c r="A434" s="53">
        <v>428</v>
      </c>
      <c r="B434" s="50" t="s">
        <v>854</v>
      </c>
      <c r="C434" s="59" t="s">
        <v>23</v>
      </c>
      <c r="D434" s="50" t="s">
        <v>855</v>
      </c>
      <c r="E434" s="59" t="s">
        <v>23</v>
      </c>
      <c r="F434" s="57" t="s">
        <v>1135</v>
      </c>
      <c r="G434" s="39" t="s">
        <v>1063</v>
      </c>
      <c r="H434" s="40"/>
      <c r="I434" s="43"/>
      <c r="J434" s="41" t="s">
        <v>648</v>
      </c>
      <c r="K434" s="70"/>
    </row>
    <row r="435" spans="1:11" ht="31.5">
      <c r="A435" s="53">
        <v>429</v>
      </c>
      <c r="B435" s="50" t="s">
        <v>864</v>
      </c>
      <c r="C435" s="59" t="s">
        <v>25</v>
      </c>
      <c r="D435" s="50" t="s">
        <v>865</v>
      </c>
      <c r="E435" s="59" t="s">
        <v>25</v>
      </c>
      <c r="F435" s="57" t="s">
        <v>1135</v>
      </c>
      <c r="G435" s="39" t="s">
        <v>1061</v>
      </c>
      <c r="H435" s="40" t="s">
        <v>648</v>
      </c>
      <c r="I435" s="43"/>
      <c r="J435" s="41"/>
      <c r="K435" s="70"/>
    </row>
    <row r="436" spans="1:11" ht="78.75">
      <c r="A436" s="53">
        <v>430</v>
      </c>
      <c r="B436" s="50" t="s">
        <v>857</v>
      </c>
      <c r="C436" s="59" t="s">
        <v>23</v>
      </c>
      <c r="D436" s="50" t="s">
        <v>117</v>
      </c>
      <c r="E436" s="59" t="s">
        <v>25</v>
      </c>
      <c r="F436" s="57" t="s">
        <v>1135</v>
      </c>
      <c r="G436" s="39" t="s">
        <v>1062</v>
      </c>
      <c r="H436" s="40"/>
      <c r="I436" s="43" t="s">
        <v>648</v>
      </c>
      <c r="J436" s="41"/>
      <c r="K436" s="70"/>
    </row>
    <row r="437" spans="1:11" ht="94.5">
      <c r="A437" s="53">
        <v>431</v>
      </c>
      <c r="B437" s="50" t="s">
        <v>116</v>
      </c>
      <c r="C437" s="59" t="s">
        <v>23</v>
      </c>
      <c r="D437" s="50" t="s">
        <v>878</v>
      </c>
      <c r="E437" s="59" t="s">
        <v>25</v>
      </c>
      <c r="F437" s="57" t="s">
        <v>1135</v>
      </c>
      <c r="G437" s="39" t="s">
        <v>1063</v>
      </c>
      <c r="H437" s="40"/>
      <c r="I437" s="43"/>
      <c r="J437" s="41" t="s">
        <v>648</v>
      </c>
      <c r="K437" s="70"/>
    </row>
    <row r="438" spans="1:11">
      <c r="A438" s="53">
        <v>432</v>
      </c>
      <c r="B438" s="50" t="s">
        <v>866</v>
      </c>
      <c r="C438" s="59" t="s">
        <v>25</v>
      </c>
      <c r="D438" s="50" t="s">
        <v>867</v>
      </c>
      <c r="E438" s="59" t="s">
        <v>25</v>
      </c>
      <c r="F438" s="57" t="s">
        <v>1135</v>
      </c>
      <c r="G438" s="39" t="s">
        <v>1061</v>
      </c>
      <c r="H438" s="40" t="s">
        <v>648</v>
      </c>
      <c r="I438" s="43"/>
      <c r="J438" s="41"/>
      <c r="K438" s="70"/>
    </row>
    <row r="439" spans="1:11" ht="47.25">
      <c r="A439" s="53">
        <v>433</v>
      </c>
      <c r="B439" s="50" t="s">
        <v>119</v>
      </c>
      <c r="C439" s="59" t="s">
        <v>25</v>
      </c>
      <c r="D439" s="50" t="s">
        <v>118</v>
      </c>
      <c r="E439" s="59" t="s">
        <v>25</v>
      </c>
      <c r="F439" s="57" t="s">
        <v>1135</v>
      </c>
      <c r="G439" s="39" t="s">
        <v>1062</v>
      </c>
      <c r="H439" s="40"/>
      <c r="I439" s="43" t="s">
        <v>648</v>
      </c>
      <c r="J439" s="41"/>
      <c r="K439" s="70"/>
    </row>
    <row r="440" spans="1:11" ht="47.25">
      <c r="A440" s="53">
        <v>434</v>
      </c>
      <c r="B440" s="50" t="s">
        <v>120</v>
      </c>
      <c r="C440" s="59" t="s">
        <v>25</v>
      </c>
      <c r="D440" s="50" t="s">
        <v>118</v>
      </c>
      <c r="E440" s="59" t="s">
        <v>25</v>
      </c>
      <c r="F440" s="57" t="s">
        <v>1135</v>
      </c>
      <c r="G440" s="39" t="s">
        <v>1063</v>
      </c>
      <c r="H440" s="40"/>
      <c r="I440" s="43"/>
      <c r="J440" s="41" t="s">
        <v>648</v>
      </c>
      <c r="K440" s="70"/>
    </row>
    <row r="441" spans="1:11" ht="31.5">
      <c r="A441" s="53">
        <v>435</v>
      </c>
      <c r="B441" s="50" t="s">
        <v>858</v>
      </c>
      <c r="C441" s="59" t="s">
        <v>25</v>
      </c>
      <c r="D441" s="50" t="s">
        <v>860</v>
      </c>
      <c r="E441" s="59" t="s">
        <v>25</v>
      </c>
      <c r="F441" s="57" t="s">
        <v>1135</v>
      </c>
      <c r="G441" s="39" t="s">
        <v>1061</v>
      </c>
      <c r="H441" s="40" t="s">
        <v>648</v>
      </c>
      <c r="I441" s="43"/>
      <c r="J441" s="41"/>
      <c r="K441" s="70"/>
    </row>
    <row r="442" spans="1:11" ht="31.5">
      <c r="A442" s="53">
        <v>436</v>
      </c>
      <c r="B442" s="50" t="s">
        <v>859</v>
      </c>
      <c r="C442" s="59" t="s">
        <v>23</v>
      </c>
      <c r="D442" s="50" t="s">
        <v>861</v>
      </c>
      <c r="E442" s="59" t="s">
        <v>25</v>
      </c>
      <c r="F442" s="57" t="s">
        <v>1135</v>
      </c>
      <c r="G442" s="39" t="s">
        <v>1062</v>
      </c>
      <c r="H442" s="40"/>
      <c r="I442" s="43" t="s">
        <v>648</v>
      </c>
      <c r="J442" s="41"/>
      <c r="K442" s="70"/>
    </row>
    <row r="443" spans="1:11" ht="47.25">
      <c r="A443" s="53">
        <v>437</v>
      </c>
      <c r="B443" s="50" t="s">
        <v>862</v>
      </c>
      <c r="C443" s="59" t="s">
        <v>23</v>
      </c>
      <c r="D443" s="50" t="s">
        <v>863</v>
      </c>
      <c r="E443" s="59" t="s">
        <v>25</v>
      </c>
      <c r="F443" s="57" t="s">
        <v>1135</v>
      </c>
      <c r="G443" s="39" t="s">
        <v>1063</v>
      </c>
      <c r="H443" s="40"/>
      <c r="I443" s="43"/>
      <c r="J443" s="41" t="s">
        <v>648</v>
      </c>
      <c r="K443" s="70"/>
    </row>
    <row r="444" spans="1:11">
      <c r="A444" s="53">
        <v>438</v>
      </c>
      <c r="B444" s="50" t="s">
        <v>872</v>
      </c>
      <c r="C444" s="59" t="s">
        <v>105</v>
      </c>
      <c r="D444" s="50" t="s">
        <v>873</v>
      </c>
      <c r="E444" s="59" t="s">
        <v>105</v>
      </c>
      <c r="F444" s="57" t="s">
        <v>1135</v>
      </c>
      <c r="G444" s="39" t="s">
        <v>1063</v>
      </c>
      <c r="H444" s="40"/>
      <c r="I444" s="43"/>
      <c r="J444" s="41" t="s">
        <v>648</v>
      </c>
      <c r="K444" s="70"/>
    </row>
    <row r="445" spans="1:11">
      <c r="A445" s="53">
        <v>439</v>
      </c>
      <c r="B445" s="50" t="s">
        <v>110</v>
      </c>
      <c r="C445" s="59" t="s">
        <v>25</v>
      </c>
      <c r="D445" s="50" t="s">
        <v>868</v>
      </c>
      <c r="E445" s="59" t="s">
        <v>25</v>
      </c>
      <c r="F445" s="57" t="s">
        <v>1135</v>
      </c>
      <c r="G445" s="39" t="s">
        <v>1061</v>
      </c>
      <c r="H445" s="40" t="s">
        <v>648</v>
      </c>
      <c r="I445" s="43"/>
      <c r="J445" s="41"/>
      <c r="K445" s="70"/>
    </row>
    <row r="446" spans="1:11">
      <c r="A446" s="53">
        <v>440</v>
      </c>
      <c r="B446" s="50" t="s">
        <v>869</v>
      </c>
      <c r="C446" s="59" t="s">
        <v>25</v>
      </c>
      <c r="D446" s="50" t="s">
        <v>111</v>
      </c>
      <c r="E446" s="59" t="s">
        <v>25</v>
      </c>
      <c r="F446" s="57" t="s">
        <v>1135</v>
      </c>
      <c r="G446" s="39" t="s">
        <v>1062</v>
      </c>
      <c r="H446" s="40"/>
      <c r="I446" s="43" t="s">
        <v>648</v>
      </c>
      <c r="J446" s="41"/>
      <c r="K446" s="70"/>
    </row>
    <row r="447" spans="1:11" ht="31.5">
      <c r="A447" s="53">
        <v>441</v>
      </c>
      <c r="B447" s="50" t="s">
        <v>877</v>
      </c>
      <c r="C447" s="59" t="s">
        <v>23</v>
      </c>
      <c r="D447" s="50" t="s">
        <v>876</v>
      </c>
      <c r="E447" s="59" t="s">
        <v>25</v>
      </c>
      <c r="F447" s="57" t="s">
        <v>1135</v>
      </c>
      <c r="G447" s="39" t="s">
        <v>1063</v>
      </c>
      <c r="H447" s="40"/>
      <c r="I447" s="43"/>
      <c r="J447" s="41" t="s">
        <v>648</v>
      </c>
      <c r="K447" s="70"/>
    </row>
    <row r="448" spans="1:11">
      <c r="A448" s="53">
        <v>442</v>
      </c>
      <c r="B448" s="50" t="s">
        <v>115</v>
      </c>
      <c r="C448" s="59" t="s">
        <v>23</v>
      </c>
      <c r="D448" s="50" t="s">
        <v>856</v>
      </c>
      <c r="E448" s="59" t="s">
        <v>25</v>
      </c>
      <c r="F448" s="57" t="s">
        <v>1135</v>
      </c>
      <c r="G448" s="39" t="s">
        <v>1061</v>
      </c>
      <c r="H448" s="40" t="s">
        <v>648</v>
      </c>
      <c r="I448" s="43"/>
      <c r="J448" s="41"/>
      <c r="K448" s="70"/>
    </row>
    <row r="449" spans="1:11" ht="31.5">
      <c r="A449" s="53">
        <v>443</v>
      </c>
      <c r="B449" s="50" t="s">
        <v>870</v>
      </c>
      <c r="C449" s="59" t="s">
        <v>23</v>
      </c>
      <c r="D449" s="50" t="s">
        <v>112</v>
      </c>
      <c r="E449" s="59" t="s">
        <v>25</v>
      </c>
      <c r="F449" s="57" t="s">
        <v>1135</v>
      </c>
      <c r="G449" s="39" t="s">
        <v>1062</v>
      </c>
      <c r="H449" s="40"/>
      <c r="I449" s="43" t="s">
        <v>648</v>
      </c>
      <c r="J449" s="41"/>
      <c r="K449" s="70"/>
    </row>
    <row r="450" spans="1:11" ht="31.5">
      <c r="A450" s="53">
        <v>444</v>
      </c>
      <c r="B450" s="50" t="s">
        <v>871</v>
      </c>
      <c r="C450" s="59" t="s">
        <v>23</v>
      </c>
      <c r="D450" s="50" t="s">
        <v>113</v>
      </c>
      <c r="E450" s="59" t="s">
        <v>25</v>
      </c>
      <c r="F450" s="57" t="s">
        <v>1135</v>
      </c>
      <c r="G450" s="39" t="s">
        <v>1063</v>
      </c>
      <c r="H450" s="40"/>
      <c r="I450" s="43"/>
      <c r="J450" s="41" t="s">
        <v>648</v>
      </c>
      <c r="K450" s="70"/>
    </row>
    <row r="451" spans="1:11" ht="31.5">
      <c r="A451" s="53">
        <v>445</v>
      </c>
      <c r="B451" s="50" t="s">
        <v>874</v>
      </c>
      <c r="C451" s="59" t="s">
        <v>105</v>
      </c>
      <c r="D451" s="50" t="s">
        <v>875</v>
      </c>
      <c r="E451" s="59" t="s">
        <v>105</v>
      </c>
      <c r="F451" s="57" t="s">
        <v>1135</v>
      </c>
      <c r="G451" s="39" t="s">
        <v>1063</v>
      </c>
      <c r="H451" s="40"/>
      <c r="I451" s="43"/>
      <c r="J451" s="41" t="s">
        <v>648</v>
      </c>
      <c r="K451" s="70"/>
    </row>
    <row r="452" spans="1:11" ht="17.25" customHeight="1">
      <c r="A452" s="44">
        <v>446</v>
      </c>
      <c r="B452" s="209" t="s">
        <v>1000</v>
      </c>
      <c r="C452" s="210"/>
      <c r="D452" s="211"/>
      <c r="E452" s="67" t="s">
        <v>1146</v>
      </c>
      <c r="F452" s="67" t="s">
        <v>1146</v>
      </c>
      <c r="G452" s="45" t="s">
        <v>1146</v>
      </c>
      <c r="H452" s="45" t="s">
        <v>1146</v>
      </c>
      <c r="I452" s="45" t="s">
        <v>1146</v>
      </c>
      <c r="J452" s="45" t="s">
        <v>1146</v>
      </c>
      <c r="K452" s="45" t="s">
        <v>1146</v>
      </c>
    </row>
    <row r="453" spans="1:11" ht="17.25" customHeight="1">
      <c r="A453" s="44">
        <v>447</v>
      </c>
      <c r="B453" s="209" t="s">
        <v>1001</v>
      </c>
      <c r="C453" s="210"/>
      <c r="D453" s="211"/>
      <c r="E453" s="67" t="s">
        <v>1146</v>
      </c>
      <c r="F453" s="67" t="s">
        <v>1146</v>
      </c>
      <c r="G453" s="45" t="s">
        <v>1146</v>
      </c>
      <c r="H453" s="45" t="s">
        <v>1146</v>
      </c>
      <c r="I453" s="45" t="s">
        <v>1146</v>
      </c>
      <c r="J453" s="45" t="s">
        <v>1146</v>
      </c>
      <c r="K453" s="45" t="s">
        <v>1146</v>
      </c>
    </row>
    <row r="454" spans="1:11" ht="17.25" customHeight="1">
      <c r="A454" s="44">
        <v>448</v>
      </c>
      <c r="B454" s="209" t="s">
        <v>1002</v>
      </c>
      <c r="C454" s="210"/>
      <c r="D454" s="211"/>
      <c r="E454" s="67" t="s">
        <v>1146</v>
      </c>
      <c r="F454" s="67" t="s">
        <v>1146</v>
      </c>
      <c r="G454" s="45" t="s">
        <v>1146</v>
      </c>
      <c r="H454" s="45" t="s">
        <v>1146</v>
      </c>
      <c r="I454" s="45" t="s">
        <v>1146</v>
      </c>
      <c r="J454" s="45" t="s">
        <v>1146</v>
      </c>
      <c r="K454" s="45" t="s">
        <v>1146</v>
      </c>
    </row>
    <row r="455" spans="1:11">
      <c r="A455" s="53">
        <v>449</v>
      </c>
      <c r="B455" s="50" t="s">
        <v>176</v>
      </c>
      <c r="C455" s="59" t="s">
        <v>23</v>
      </c>
      <c r="D455" s="50" t="s">
        <v>353</v>
      </c>
      <c r="E455" s="59" t="s">
        <v>25</v>
      </c>
      <c r="F455" s="66" t="s">
        <v>1169</v>
      </c>
      <c r="G455" s="39" t="s">
        <v>1061</v>
      </c>
      <c r="H455" s="40" t="s">
        <v>648</v>
      </c>
      <c r="I455" s="43"/>
      <c r="J455" s="41"/>
      <c r="K455" s="70"/>
    </row>
    <row r="456" spans="1:11" ht="31.5">
      <c r="A456" s="53">
        <v>450</v>
      </c>
      <c r="B456" s="50" t="s">
        <v>177</v>
      </c>
      <c r="C456" s="59" t="s">
        <v>23</v>
      </c>
      <c r="D456" s="50" t="s">
        <v>879</v>
      </c>
      <c r="E456" s="59" t="s">
        <v>25</v>
      </c>
      <c r="F456" s="66" t="s">
        <v>1169</v>
      </c>
      <c r="G456" s="39" t="s">
        <v>1062</v>
      </c>
      <c r="H456" s="40"/>
      <c r="I456" s="43" t="s">
        <v>648</v>
      </c>
      <c r="J456" s="41"/>
      <c r="K456" s="70"/>
    </row>
    <row r="457" spans="1:11" ht="31.5">
      <c r="A457" s="53">
        <v>451</v>
      </c>
      <c r="B457" s="50" t="s">
        <v>178</v>
      </c>
      <c r="C457" s="59" t="s">
        <v>23</v>
      </c>
      <c r="D457" s="50" t="s">
        <v>880</v>
      </c>
      <c r="E457" s="59" t="s">
        <v>105</v>
      </c>
      <c r="F457" s="66" t="s">
        <v>1169</v>
      </c>
      <c r="G457" s="39" t="s">
        <v>1063</v>
      </c>
      <c r="H457" s="40"/>
      <c r="I457" s="43"/>
      <c r="J457" s="41" t="s">
        <v>648</v>
      </c>
      <c r="K457" s="70"/>
    </row>
    <row r="458" spans="1:11">
      <c r="A458" s="53">
        <v>452</v>
      </c>
      <c r="B458" s="50" t="s">
        <v>179</v>
      </c>
      <c r="C458" s="59" t="s">
        <v>23</v>
      </c>
      <c r="D458" s="50" t="s">
        <v>180</v>
      </c>
      <c r="E458" s="59" t="s">
        <v>25</v>
      </c>
      <c r="F458" s="66" t="s">
        <v>1169</v>
      </c>
      <c r="G458" s="39" t="s">
        <v>1061</v>
      </c>
      <c r="H458" s="40" t="s">
        <v>648</v>
      </c>
      <c r="I458" s="43"/>
      <c r="J458" s="41"/>
      <c r="K458" s="70"/>
    </row>
    <row r="459" spans="1:11" ht="31.5">
      <c r="A459" s="53">
        <v>453</v>
      </c>
      <c r="B459" s="50" t="s">
        <v>181</v>
      </c>
      <c r="C459" s="59" t="s">
        <v>23</v>
      </c>
      <c r="D459" s="50" t="s">
        <v>182</v>
      </c>
      <c r="E459" s="59" t="s">
        <v>25</v>
      </c>
      <c r="F459" s="66" t="s">
        <v>1169</v>
      </c>
      <c r="G459" s="39" t="s">
        <v>1062</v>
      </c>
      <c r="H459" s="40"/>
      <c r="I459" s="43" t="s">
        <v>648</v>
      </c>
      <c r="J459" s="41"/>
      <c r="K459" s="70"/>
    </row>
    <row r="460" spans="1:11" ht="47.25">
      <c r="A460" s="53">
        <v>454</v>
      </c>
      <c r="B460" s="50" t="s">
        <v>183</v>
      </c>
      <c r="C460" s="59" t="s">
        <v>23</v>
      </c>
      <c r="D460" s="50" t="s">
        <v>182</v>
      </c>
      <c r="E460" s="59" t="s">
        <v>25</v>
      </c>
      <c r="F460" s="66" t="s">
        <v>1169</v>
      </c>
      <c r="G460" s="39" t="s">
        <v>1063</v>
      </c>
      <c r="H460" s="40"/>
      <c r="I460" s="43"/>
      <c r="J460" s="41" t="s">
        <v>648</v>
      </c>
      <c r="K460" s="70"/>
    </row>
    <row r="461" spans="1:11" ht="47.25">
      <c r="A461" s="53">
        <v>455</v>
      </c>
      <c r="B461" s="50" t="s">
        <v>1152</v>
      </c>
      <c r="C461" s="59" t="s">
        <v>23</v>
      </c>
      <c r="D461" s="50" t="s">
        <v>185</v>
      </c>
      <c r="E461" s="59" t="s">
        <v>25</v>
      </c>
      <c r="F461" s="66" t="s">
        <v>1169</v>
      </c>
      <c r="G461" s="39" t="s">
        <v>1063</v>
      </c>
      <c r="H461" s="40"/>
      <c r="I461" s="43"/>
      <c r="J461" s="41" t="s">
        <v>648</v>
      </c>
      <c r="K461" s="70"/>
    </row>
    <row r="462" spans="1:11" ht="31.5">
      <c r="A462" s="53">
        <v>456</v>
      </c>
      <c r="B462" s="50" t="s">
        <v>186</v>
      </c>
      <c r="C462" s="59" t="s">
        <v>23</v>
      </c>
      <c r="D462" s="50" t="s">
        <v>187</v>
      </c>
      <c r="E462" s="59" t="s">
        <v>25</v>
      </c>
      <c r="F462" s="66" t="s">
        <v>1169</v>
      </c>
      <c r="G462" s="39" t="s">
        <v>1063</v>
      </c>
      <c r="H462" s="40"/>
      <c r="I462" s="43"/>
      <c r="J462" s="41" t="s">
        <v>648</v>
      </c>
      <c r="K462" s="70"/>
    </row>
    <row r="463" spans="1:11" ht="31.5">
      <c r="A463" s="53">
        <v>457</v>
      </c>
      <c r="B463" s="50" t="s">
        <v>188</v>
      </c>
      <c r="C463" s="59" t="s">
        <v>23</v>
      </c>
      <c r="D463" s="50" t="s">
        <v>189</v>
      </c>
      <c r="E463" s="59" t="s">
        <v>25</v>
      </c>
      <c r="F463" s="66" t="s">
        <v>1169</v>
      </c>
      <c r="G463" s="39" t="s">
        <v>1063</v>
      </c>
      <c r="H463" s="40"/>
      <c r="I463" s="43"/>
      <c r="J463" s="41" t="s">
        <v>648</v>
      </c>
      <c r="K463" s="70"/>
    </row>
    <row r="464" spans="1:11" ht="31.5">
      <c r="A464" s="53">
        <v>458</v>
      </c>
      <c r="B464" s="50" t="s">
        <v>881</v>
      </c>
      <c r="C464" s="59" t="s">
        <v>105</v>
      </c>
      <c r="D464" s="50" t="s">
        <v>194</v>
      </c>
      <c r="E464" s="59" t="s">
        <v>25</v>
      </c>
      <c r="F464" s="66" t="s">
        <v>1169</v>
      </c>
      <c r="G464" s="39" t="s">
        <v>1063</v>
      </c>
      <c r="H464" s="40"/>
      <c r="I464" s="43"/>
      <c r="J464" s="41" t="s">
        <v>648</v>
      </c>
      <c r="K464" s="70"/>
    </row>
    <row r="465" spans="1:11">
      <c r="A465" s="53">
        <v>459</v>
      </c>
      <c r="B465" s="50" t="s">
        <v>882</v>
      </c>
      <c r="C465" s="59" t="s">
        <v>105</v>
      </c>
      <c r="D465" s="50" t="s">
        <v>883</v>
      </c>
      <c r="E465" s="59" t="s">
        <v>105</v>
      </c>
      <c r="F465" s="66" t="s">
        <v>1169</v>
      </c>
      <c r="G465" s="39" t="s">
        <v>1063</v>
      </c>
      <c r="H465" s="40"/>
      <c r="I465" s="43"/>
      <c r="J465" s="41" t="s">
        <v>648</v>
      </c>
      <c r="K465" s="70"/>
    </row>
    <row r="466" spans="1:11" ht="31.5">
      <c r="A466" s="53">
        <v>460</v>
      </c>
      <c r="B466" s="50" t="s">
        <v>190</v>
      </c>
      <c r="C466" s="59" t="s">
        <v>105</v>
      </c>
      <c r="D466" s="50" t="s">
        <v>191</v>
      </c>
      <c r="E466" s="59" t="s">
        <v>105</v>
      </c>
      <c r="F466" s="66" t="s">
        <v>1169</v>
      </c>
      <c r="G466" s="39" t="s">
        <v>1063</v>
      </c>
      <c r="H466" s="40"/>
      <c r="I466" s="43"/>
      <c r="J466" s="41" t="s">
        <v>648</v>
      </c>
      <c r="K466" s="70"/>
    </row>
    <row r="467" spans="1:11" ht="47.25">
      <c r="A467" s="53">
        <v>461</v>
      </c>
      <c r="B467" s="50" t="s">
        <v>192</v>
      </c>
      <c r="C467" s="59" t="s">
        <v>105</v>
      </c>
      <c r="D467" s="50" t="s">
        <v>193</v>
      </c>
      <c r="E467" s="59" t="s">
        <v>24</v>
      </c>
      <c r="F467" s="66" t="s">
        <v>1169</v>
      </c>
      <c r="G467" s="39" t="s">
        <v>1063</v>
      </c>
      <c r="H467" s="40"/>
      <c r="I467" s="43"/>
      <c r="J467" s="41" t="s">
        <v>648</v>
      </c>
      <c r="K467" s="70"/>
    </row>
    <row r="468" spans="1:11" ht="17.25" customHeight="1">
      <c r="A468" s="44">
        <v>462</v>
      </c>
      <c r="B468" s="209" t="s">
        <v>1003</v>
      </c>
      <c r="C468" s="210"/>
      <c r="D468" s="211"/>
      <c r="E468" s="67" t="s">
        <v>1146</v>
      </c>
      <c r="F468" s="67" t="s">
        <v>1146</v>
      </c>
      <c r="G468" s="45" t="s">
        <v>1146</v>
      </c>
      <c r="H468" s="45" t="s">
        <v>1146</v>
      </c>
      <c r="I468" s="45" t="s">
        <v>1146</v>
      </c>
      <c r="J468" s="45" t="s">
        <v>1146</v>
      </c>
      <c r="K468" s="45" t="s">
        <v>1146</v>
      </c>
    </row>
    <row r="469" spans="1:11" ht="31.5">
      <c r="A469" s="53">
        <v>463</v>
      </c>
      <c r="B469" s="50" t="s">
        <v>884</v>
      </c>
      <c r="C469" s="59" t="s">
        <v>23</v>
      </c>
      <c r="D469" s="50" t="s">
        <v>885</v>
      </c>
      <c r="E469" s="59" t="s">
        <v>24</v>
      </c>
      <c r="F469" s="66" t="s">
        <v>1169</v>
      </c>
      <c r="G469" s="39" t="s">
        <v>1061</v>
      </c>
      <c r="H469" s="40" t="s">
        <v>648</v>
      </c>
      <c r="I469" s="43"/>
      <c r="J469" s="41"/>
      <c r="K469" s="70"/>
    </row>
    <row r="470" spans="1:11">
      <c r="A470" s="53">
        <v>464</v>
      </c>
      <c r="B470" s="50" t="s">
        <v>886</v>
      </c>
      <c r="C470" s="59" t="s">
        <v>23</v>
      </c>
      <c r="D470" s="50" t="s">
        <v>887</v>
      </c>
      <c r="E470" s="59" t="s">
        <v>24</v>
      </c>
      <c r="F470" s="66" t="s">
        <v>1169</v>
      </c>
      <c r="G470" s="39" t="s">
        <v>1062</v>
      </c>
      <c r="H470" s="40"/>
      <c r="I470" s="43" t="s">
        <v>648</v>
      </c>
      <c r="J470" s="41"/>
      <c r="K470" s="70"/>
    </row>
    <row r="471" spans="1:11" ht="31.5">
      <c r="A471" s="53">
        <v>465</v>
      </c>
      <c r="B471" s="50" t="s">
        <v>888</v>
      </c>
      <c r="C471" s="59" t="s">
        <v>23</v>
      </c>
      <c r="D471" s="50" t="s">
        <v>893</v>
      </c>
      <c r="E471" s="59" t="s">
        <v>24</v>
      </c>
      <c r="F471" s="66" t="s">
        <v>1169</v>
      </c>
      <c r="G471" s="39" t="s">
        <v>1063</v>
      </c>
      <c r="H471" s="40"/>
      <c r="I471" s="43"/>
      <c r="J471" s="41" t="s">
        <v>648</v>
      </c>
      <c r="K471" s="70"/>
    </row>
    <row r="472" spans="1:11" ht="31.5">
      <c r="A472" s="53">
        <v>466</v>
      </c>
      <c r="B472" s="50" t="s">
        <v>889</v>
      </c>
      <c r="C472" s="59" t="s">
        <v>23</v>
      </c>
      <c r="D472" s="50" t="s">
        <v>890</v>
      </c>
      <c r="E472" s="59" t="s">
        <v>24</v>
      </c>
      <c r="F472" s="66" t="s">
        <v>1169</v>
      </c>
      <c r="G472" s="39" t="s">
        <v>1061</v>
      </c>
      <c r="H472" s="40" t="s">
        <v>648</v>
      </c>
      <c r="I472" s="43"/>
      <c r="J472" s="41"/>
      <c r="K472" s="70"/>
    </row>
    <row r="473" spans="1:11" ht="31.5">
      <c r="A473" s="53">
        <v>467</v>
      </c>
      <c r="B473" s="50" t="s">
        <v>889</v>
      </c>
      <c r="C473" s="59" t="s">
        <v>23</v>
      </c>
      <c r="D473" s="50" t="s">
        <v>892</v>
      </c>
      <c r="E473" s="59" t="s">
        <v>24</v>
      </c>
      <c r="F473" s="66" t="s">
        <v>1169</v>
      </c>
      <c r="G473" s="39" t="s">
        <v>1062</v>
      </c>
      <c r="H473" s="40"/>
      <c r="I473" s="43" t="s">
        <v>648</v>
      </c>
      <c r="J473" s="41"/>
      <c r="K473" s="70"/>
    </row>
    <row r="474" spans="1:11" ht="78.75">
      <c r="A474" s="53">
        <v>468</v>
      </c>
      <c r="B474" s="50" t="s">
        <v>1147</v>
      </c>
      <c r="C474" s="59" t="s">
        <v>23</v>
      </c>
      <c r="D474" s="50" t="s">
        <v>891</v>
      </c>
      <c r="E474" s="59" t="s">
        <v>24</v>
      </c>
      <c r="F474" s="66" t="s">
        <v>1169</v>
      </c>
      <c r="G474" s="39" t="s">
        <v>1063</v>
      </c>
      <c r="H474" s="40"/>
      <c r="I474" s="43"/>
      <c r="J474" s="41" t="s">
        <v>648</v>
      </c>
      <c r="K474" s="70"/>
    </row>
    <row r="475" spans="1:11" ht="17.25" customHeight="1">
      <c r="A475" s="44">
        <v>469</v>
      </c>
      <c r="B475" s="209" t="s">
        <v>1004</v>
      </c>
      <c r="C475" s="210"/>
      <c r="D475" s="211"/>
      <c r="E475" s="67" t="s">
        <v>1146</v>
      </c>
      <c r="F475" s="67" t="s">
        <v>1146</v>
      </c>
      <c r="G475" s="45" t="s">
        <v>1146</v>
      </c>
      <c r="H475" s="45" t="s">
        <v>1146</v>
      </c>
      <c r="I475" s="45" t="s">
        <v>1146</v>
      </c>
      <c r="J475" s="45" t="s">
        <v>1146</v>
      </c>
      <c r="K475" s="45" t="s">
        <v>1146</v>
      </c>
    </row>
    <row r="476" spans="1:11" ht="47.25">
      <c r="A476" s="53">
        <v>470</v>
      </c>
      <c r="B476" s="50" t="s">
        <v>896</v>
      </c>
      <c r="C476" s="59" t="s">
        <v>23</v>
      </c>
      <c r="D476" s="50" t="s">
        <v>1088</v>
      </c>
      <c r="E476" s="59" t="s">
        <v>25</v>
      </c>
      <c r="F476" s="66" t="s">
        <v>1169</v>
      </c>
      <c r="G476" s="39" t="s">
        <v>1109</v>
      </c>
      <c r="H476" s="40" t="s">
        <v>648</v>
      </c>
      <c r="I476" s="43" t="s">
        <v>648</v>
      </c>
      <c r="J476" s="41"/>
      <c r="K476" s="70"/>
    </row>
    <row r="477" spans="1:11" ht="63">
      <c r="A477" s="53">
        <v>471</v>
      </c>
      <c r="B477" s="50" t="s">
        <v>195</v>
      </c>
      <c r="C477" s="59" t="s">
        <v>23</v>
      </c>
      <c r="D477" s="50" t="s">
        <v>898</v>
      </c>
      <c r="E477" s="59" t="s">
        <v>25</v>
      </c>
      <c r="F477" s="66" t="s">
        <v>1169</v>
      </c>
      <c r="G477" s="39" t="s">
        <v>1063</v>
      </c>
      <c r="H477" s="40"/>
      <c r="I477" s="43"/>
      <c r="J477" s="41" t="s">
        <v>648</v>
      </c>
      <c r="K477" s="70"/>
    </row>
    <row r="478" spans="1:11" ht="31.5">
      <c r="A478" s="53">
        <v>472</v>
      </c>
      <c r="B478" s="50" t="s">
        <v>1089</v>
      </c>
      <c r="C478" s="59" t="s">
        <v>23</v>
      </c>
      <c r="D478" s="50" t="s">
        <v>197</v>
      </c>
      <c r="E478" s="59" t="s">
        <v>25</v>
      </c>
      <c r="F478" s="66" t="s">
        <v>1169</v>
      </c>
      <c r="G478" s="39" t="s">
        <v>1061</v>
      </c>
      <c r="H478" s="40" t="s">
        <v>648</v>
      </c>
      <c r="I478" s="43"/>
      <c r="J478" s="41"/>
      <c r="K478" s="70"/>
    </row>
    <row r="479" spans="1:11" ht="47.25">
      <c r="A479" s="53">
        <v>473</v>
      </c>
      <c r="B479" s="50" t="s">
        <v>198</v>
      </c>
      <c r="C479" s="59" t="s">
        <v>23</v>
      </c>
      <c r="D479" s="50" t="s">
        <v>899</v>
      </c>
      <c r="E479" s="59" t="s">
        <v>25</v>
      </c>
      <c r="F479" s="66" t="s">
        <v>1169</v>
      </c>
      <c r="G479" s="39" t="s">
        <v>1062</v>
      </c>
      <c r="H479" s="40"/>
      <c r="I479" s="43" t="s">
        <v>648</v>
      </c>
      <c r="J479" s="41"/>
      <c r="K479" s="70"/>
    </row>
    <row r="480" spans="1:11" ht="47.25">
      <c r="A480" s="53">
        <v>474</v>
      </c>
      <c r="B480" s="50" t="s">
        <v>900</v>
      </c>
      <c r="C480" s="59" t="s">
        <v>23</v>
      </c>
      <c r="D480" s="50" t="s">
        <v>199</v>
      </c>
      <c r="E480" s="59" t="s">
        <v>25</v>
      </c>
      <c r="F480" s="66" t="s">
        <v>1169</v>
      </c>
      <c r="G480" s="39" t="s">
        <v>1063</v>
      </c>
      <c r="H480" s="40"/>
      <c r="I480" s="43"/>
      <c r="J480" s="41" t="s">
        <v>648</v>
      </c>
      <c r="K480" s="70"/>
    </row>
    <row r="481" spans="1:11" ht="31.5">
      <c r="A481" s="53">
        <v>475</v>
      </c>
      <c r="B481" s="50" t="s">
        <v>901</v>
      </c>
      <c r="C481" s="59" t="s">
        <v>23</v>
      </c>
      <c r="D481" s="50" t="s">
        <v>200</v>
      </c>
      <c r="E481" s="59" t="s">
        <v>25</v>
      </c>
      <c r="F481" s="66" t="s">
        <v>1169</v>
      </c>
      <c r="G481" s="39" t="s">
        <v>1063</v>
      </c>
      <c r="H481" s="40"/>
      <c r="I481" s="43"/>
      <c r="J481" s="41" t="s">
        <v>648</v>
      </c>
      <c r="K481" s="70"/>
    </row>
    <row r="482" spans="1:11" ht="47.25">
      <c r="A482" s="53">
        <v>476</v>
      </c>
      <c r="B482" s="50" t="s">
        <v>1148</v>
      </c>
      <c r="C482" s="59" t="s">
        <v>105</v>
      </c>
      <c r="D482" s="50" t="s">
        <v>902</v>
      </c>
      <c r="E482" s="59" t="s">
        <v>23</v>
      </c>
      <c r="F482" s="66" t="s">
        <v>1169</v>
      </c>
      <c r="G482" s="39" t="s">
        <v>1063</v>
      </c>
      <c r="H482" s="40"/>
      <c r="I482" s="43"/>
      <c r="J482" s="41" t="s">
        <v>648</v>
      </c>
      <c r="K482" s="70"/>
    </row>
    <row r="483" spans="1:11" ht="31.5">
      <c r="A483" s="53">
        <v>477</v>
      </c>
      <c r="B483" s="50" t="s">
        <v>201</v>
      </c>
      <c r="C483" s="59" t="s">
        <v>105</v>
      </c>
      <c r="D483" s="50" t="s">
        <v>903</v>
      </c>
      <c r="E483" s="59" t="s">
        <v>105</v>
      </c>
      <c r="F483" s="66" t="s">
        <v>1169</v>
      </c>
      <c r="G483" s="39" t="s">
        <v>1063</v>
      </c>
      <c r="H483" s="40"/>
      <c r="I483" s="43"/>
      <c r="J483" s="41" t="s">
        <v>648</v>
      </c>
      <c r="K483" s="70"/>
    </row>
    <row r="484" spans="1:11" ht="31.5">
      <c r="A484" s="53">
        <v>478</v>
      </c>
      <c r="B484" s="50" t="s">
        <v>202</v>
      </c>
      <c r="C484" s="59" t="s">
        <v>105</v>
      </c>
      <c r="D484" s="50" t="s">
        <v>1090</v>
      </c>
      <c r="E484" s="59" t="s">
        <v>105</v>
      </c>
      <c r="F484" s="66" t="s">
        <v>1169</v>
      </c>
      <c r="G484" s="39" t="s">
        <v>1063</v>
      </c>
      <c r="H484" s="40"/>
      <c r="I484" s="43"/>
      <c r="J484" s="41" t="s">
        <v>648</v>
      </c>
      <c r="K484" s="70"/>
    </row>
    <row r="485" spans="1:11" ht="45.75" customHeight="1">
      <c r="A485" s="53">
        <v>479</v>
      </c>
      <c r="B485" s="50" t="s">
        <v>906</v>
      </c>
      <c r="C485" s="59" t="s">
        <v>105</v>
      </c>
      <c r="D485" s="50" t="s">
        <v>905</v>
      </c>
      <c r="E485" s="59" t="s">
        <v>105</v>
      </c>
      <c r="F485" s="66" t="s">
        <v>1169</v>
      </c>
      <c r="G485" s="39" t="s">
        <v>1063</v>
      </c>
      <c r="H485" s="40"/>
      <c r="I485" s="43"/>
      <c r="J485" s="41" t="s">
        <v>648</v>
      </c>
      <c r="K485" s="70"/>
    </row>
    <row r="486" spans="1:11" ht="47.25">
      <c r="A486" s="53">
        <v>480</v>
      </c>
      <c r="B486" s="50" t="s">
        <v>203</v>
      </c>
      <c r="C486" s="59" t="s">
        <v>23</v>
      </c>
      <c r="D486" s="50" t="s">
        <v>1091</v>
      </c>
      <c r="E486" s="59" t="s">
        <v>25</v>
      </c>
      <c r="F486" s="66" t="s">
        <v>1169</v>
      </c>
      <c r="G486" s="39" t="s">
        <v>1061</v>
      </c>
      <c r="H486" s="40" t="s">
        <v>648</v>
      </c>
      <c r="I486" s="43"/>
      <c r="J486" s="41"/>
      <c r="K486" s="70"/>
    </row>
    <row r="487" spans="1:11" ht="47.25">
      <c r="A487" s="53">
        <v>481</v>
      </c>
      <c r="B487" s="50" t="s">
        <v>205</v>
      </c>
      <c r="C487" s="59" t="s">
        <v>23</v>
      </c>
      <c r="D487" s="50" t="s">
        <v>1092</v>
      </c>
      <c r="E487" s="59" t="s">
        <v>25</v>
      </c>
      <c r="F487" s="66" t="s">
        <v>1169</v>
      </c>
      <c r="G487" s="39" t="s">
        <v>1062</v>
      </c>
      <c r="H487" s="40"/>
      <c r="I487" s="43" t="s">
        <v>648</v>
      </c>
      <c r="J487" s="41"/>
      <c r="K487" s="70"/>
    </row>
    <row r="488" spans="1:11" ht="78.75">
      <c r="A488" s="53">
        <v>482</v>
      </c>
      <c r="B488" s="50" t="s">
        <v>206</v>
      </c>
      <c r="C488" s="59" t="s">
        <v>23</v>
      </c>
      <c r="D488" s="50" t="s">
        <v>1093</v>
      </c>
      <c r="E488" s="59" t="s">
        <v>25</v>
      </c>
      <c r="F488" s="66" t="s">
        <v>1169</v>
      </c>
      <c r="G488" s="39" t="s">
        <v>1063</v>
      </c>
      <c r="H488" s="40"/>
      <c r="I488" s="43"/>
      <c r="J488" s="41" t="s">
        <v>648</v>
      </c>
      <c r="K488" s="70"/>
    </row>
    <row r="489" spans="1:11" ht="31.5">
      <c r="A489" s="53">
        <v>483</v>
      </c>
      <c r="B489" s="50" t="s">
        <v>907</v>
      </c>
      <c r="C489" s="59" t="s">
        <v>26</v>
      </c>
      <c r="D489" s="50" t="s">
        <v>1094</v>
      </c>
      <c r="E489" s="59" t="s">
        <v>25</v>
      </c>
      <c r="F489" s="66" t="s">
        <v>1169</v>
      </c>
      <c r="G489" s="39" t="s">
        <v>1061</v>
      </c>
      <c r="H489" s="40" t="s">
        <v>648</v>
      </c>
      <c r="I489" s="43"/>
      <c r="J489" s="41"/>
      <c r="K489" s="70"/>
    </row>
    <row r="490" spans="1:11" ht="31.5">
      <c r="A490" s="53">
        <v>484</v>
      </c>
      <c r="B490" s="50" t="s">
        <v>908</v>
      </c>
      <c r="C490" s="59" t="s">
        <v>23</v>
      </c>
      <c r="D490" s="50" t="s">
        <v>1095</v>
      </c>
      <c r="E490" s="59" t="s">
        <v>25</v>
      </c>
      <c r="F490" s="66" t="s">
        <v>1169</v>
      </c>
      <c r="G490" s="39" t="s">
        <v>1062</v>
      </c>
      <c r="H490" s="40"/>
      <c r="I490" s="43" t="s">
        <v>648</v>
      </c>
      <c r="J490" s="41"/>
      <c r="K490" s="70"/>
    </row>
    <row r="491" spans="1:11" ht="47.25">
      <c r="A491" s="53">
        <v>485</v>
      </c>
      <c r="B491" s="50" t="s">
        <v>1097</v>
      </c>
      <c r="C491" s="59" t="s">
        <v>23</v>
      </c>
      <c r="D491" s="50" t="s">
        <v>1096</v>
      </c>
      <c r="E491" s="59" t="s">
        <v>25</v>
      </c>
      <c r="F491" s="66" t="s">
        <v>1169</v>
      </c>
      <c r="G491" s="39" t="s">
        <v>1063</v>
      </c>
      <c r="H491" s="40"/>
      <c r="I491" s="43"/>
      <c r="J491" s="41" t="s">
        <v>648</v>
      </c>
      <c r="K491" s="70"/>
    </row>
    <row r="492" spans="1:11" ht="47.25">
      <c r="A492" s="53">
        <v>486</v>
      </c>
      <c r="B492" s="50" t="s">
        <v>910</v>
      </c>
      <c r="C492" s="59" t="s">
        <v>26</v>
      </c>
      <c r="D492" s="50" t="s">
        <v>911</v>
      </c>
      <c r="E492" s="59" t="s">
        <v>105</v>
      </c>
      <c r="F492" s="66" t="s">
        <v>1169</v>
      </c>
      <c r="G492" s="39" t="s">
        <v>1063</v>
      </c>
      <c r="H492" s="40"/>
      <c r="I492" s="43"/>
      <c r="J492" s="41" t="s">
        <v>648</v>
      </c>
      <c r="K492" s="70"/>
    </row>
    <row r="493" spans="1:11" ht="17.25" customHeight="1">
      <c r="A493" s="44">
        <v>487</v>
      </c>
      <c r="B493" s="209" t="s">
        <v>1005</v>
      </c>
      <c r="C493" s="210"/>
      <c r="D493" s="211"/>
      <c r="E493" s="67" t="s">
        <v>1146</v>
      </c>
      <c r="F493" s="67" t="s">
        <v>1146</v>
      </c>
      <c r="G493" s="45" t="s">
        <v>1146</v>
      </c>
      <c r="H493" s="45" t="s">
        <v>1146</v>
      </c>
      <c r="I493" s="45" t="s">
        <v>1146</v>
      </c>
      <c r="J493" s="45" t="s">
        <v>1146</v>
      </c>
      <c r="K493" s="45" t="s">
        <v>1146</v>
      </c>
    </row>
    <row r="494" spans="1:11" ht="17.25" customHeight="1">
      <c r="A494" s="44">
        <v>488</v>
      </c>
      <c r="B494" s="209" t="s">
        <v>1006</v>
      </c>
      <c r="C494" s="210"/>
      <c r="D494" s="211"/>
      <c r="E494" s="67" t="s">
        <v>1146</v>
      </c>
      <c r="F494" s="67" t="s">
        <v>1146</v>
      </c>
      <c r="G494" s="45" t="s">
        <v>1146</v>
      </c>
      <c r="H494" s="45" t="s">
        <v>1146</v>
      </c>
      <c r="I494" s="45" t="s">
        <v>1146</v>
      </c>
      <c r="J494" s="45" t="s">
        <v>1146</v>
      </c>
      <c r="K494" s="45" t="s">
        <v>1146</v>
      </c>
    </row>
    <row r="495" spans="1:11" ht="51" customHeight="1">
      <c r="A495" s="53">
        <v>489</v>
      </c>
      <c r="B495" s="56" t="s">
        <v>1161</v>
      </c>
      <c r="C495" s="61" t="s">
        <v>23</v>
      </c>
      <c r="D495" s="50" t="s">
        <v>1098</v>
      </c>
      <c r="E495" s="59" t="s">
        <v>25</v>
      </c>
      <c r="F495" s="66" t="s">
        <v>1169</v>
      </c>
      <c r="G495" s="39" t="s">
        <v>1061</v>
      </c>
      <c r="H495" s="40" t="s">
        <v>648</v>
      </c>
      <c r="I495" s="43"/>
      <c r="J495" s="41"/>
      <c r="K495" s="70"/>
    </row>
    <row r="496" spans="1:11" ht="67.5" customHeight="1">
      <c r="A496" s="53">
        <v>490</v>
      </c>
      <c r="B496" s="56" t="s">
        <v>1161</v>
      </c>
      <c r="C496" s="61" t="s">
        <v>23</v>
      </c>
      <c r="D496" s="50" t="s">
        <v>1099</v>
      </c>
      <c r="E496" s="59" t="s">
        <v>25</v>
      </c>
      <c r="F496" s="66" t="s">
        <v>1169</v>
      </c>
      <c r="G496" s="39" t="s">
        <v>1062</v>
      </c>
      <c r="H496" s="40"/>
      <c r="I496" s="43" t="s">
        <v>648</v>
      </c>
      <c r="J496" s="41"/>
      <c r="K496" s="70"/>
    </row>
    <row r="497" spans="1:11" ht="110.25">
      <c r="A497" s="53">
        <v>491</v>
      </c>
      <c r="B497" s="56" t="s">
        <v>1161</v>
      </c>
      <c r="C497" s="61" t="s">
        <v>23</v>
      </c>
      <c r="D497" s="36" t="s">
        <v>1100</v>
      </c>
      <c r="E497" s="59" t="s">
        <v>25</v>
      </c>
      <c r="F497" s="66" t="s">
        <v>1169</v>
      </c>
      <c r="G497" s="39" t="s">
        <v>1063</v>
      </c>
      <c r="H497" s="40"/>
      <c r="I497" s="43"/>
      <c r="J497" s="41" t="s">
        <v>648</v>
      </c>
      <c r="K497" s="70"/>
    </row>
    <row r="498" spans="1:11" ht="31.5">
      <c r="A498" s="53">
        <v>492</v>
      </c>
      <c r="B498" s="50" t="s">
        <v>211</v>
      </c>
      <c r="C498" s="59" t="s">
        <v>23</v>
      </c>
      <c r="D498" s="56" t="s">
        <v>1162</v>
      </c>
      <c r="E498" s="59" t="s">
        <v>25</v>
      </c>
      <c r="F498" s="66" t="s">
        <v>1169</v>
      </c>
      <c r="G498" s="39" t="s">
        <v>1061</v>
      </c>
      <c r="H498" s="40" t="s">
        <v>648</v>
      </c>
      <c r="I498" s="43"/>
      <c r="J498" s="41"/>
      <c r="K498" s="70"/>
    </row>
    <row r="499" spans="1:11">
      <c r="A499" s="53">
        <v>493</v>
      </c>
      <c r="B499" s="50" t="s">
        <v>212</v>
      </c>
      <c r="C499" s="59" t="s">
        <v>23</v>
      </c>
      <c r="D499" s="56" t="s">
        <v>1164</v>
      </c>
      <c r="E499" s="59" t="s">
        <v>25</v>
      </c>
      <c r="F499" s="66" t="s">
        <v>1169</v>
      </c>
      <c r="G499" s="39" t="s">
        <v>1062</v>
      </c>
      <c r="H499" s="40"/>
      <c r="I499" s="43" t="s">
        <v>648</v>
      </c>
      <c r="J499" s="41"/>
      <c r="K499" s="70"/>
    </row>
    <row r="500" spans="1:11" ht="31.5">
      <c r="A500" s="53">
        <v>494</v>
      </c>
      <c r="B500" s="50" t="s">
        <v>918</v>
      </c>
      <c r="C500" s="59" t="s">
        <v>23</v>
      </c>
      <c r="D500" s="56" t="s">
        <v>1165</v>
      </c>
      <c r="E500" s="59" t="s">
        <v>25</v>
      </c>
      <c r="F500" s="66" t="s">
        <v>1169</v>
      </c>
      <c r="G500" s="39" t="s">
        <v>1063</v>
      </c>
      <c r="H500" s="40"/>
      <c r="I500" s="43"/>
      <c r="J500" s="41" t="s">
        <v>648</v>
      </c>
      <c r="K500" s="70"/>
    </row>
    <row r="501" spans="1:11">
      <c r="A501" s="53">
        <v>495</v>
      </c>
      <c r="B501" s="50" t="s">
        <v>213</v>
      </c>
      <c r="C501" s="59" t="s">
        <v>23</v>
      </c>
      <c r="D501" s="50" t="s">
        <v>214</v>
      </c>
      <c r="E501" s="59" t="s">
        <v>23</v>
      </c>
      <c r="F501" s="66" t="s">
        <v>1169</v>
      </c>
      <c r="G501" s="39" t="s">
        <v>1061</v>
      </c>
      <c r="H501" s="40" t="s">
        <v>648</v>
      </c>
      <c r="I501" s="43"/>
      <c r="J501" s="41"/>
      <c r="K501" s="70"/>
    </row>
    <row r="502" spans="1:11" ht="47.25">
      <c r="A502" s="53">
        <v>496</v>
      </c>
      <c r="B502" s="50" t="s">
        <v>930</v>
      </c>
      <c r="C502" s="59" t="s">
        <v>23</v>
      </c>
      <c r="D502" s="50" t="s">
        <v>919</v>
      </c>
      <c r="E502" s="59" t="s">
        <v>105</v>
      </c>
      <c r="F502" s="66" t="s">
        <v>1169</v>
      </c>
      <c r="G502" s="39" t="s">
        <v>1063</v>
      </c>
      <c r="H502" s="40"/>
      <c r="I502" s="43"/>
      <c r="J502" s="41" t="s">
        <v>648</v>
      </c>
      <c r="K502" s="70"/>
    </row>
    <row r="503" spans="1:11" ht="31.5">
      <c r="A503" s="53">
        <v>497</v>
      </c>
      <c r="B503" s="50" t="s">
        <v>1102</v>
      </c>
      <c r="C503" s="59" t="s">
        <v>23</v>
      </c>
      <c r="D503" s="50" t="s">
        <v>1103</v>
      </c>
      <c r="E503" s="59" t="s">
        <v>25</v>
      </c>
      <c r="F503" s="66" t="s">
        <v>1169</v>
      </c>
      <c r="G503" s="39" t="s">
        <v>1061</v>
      </c>
      <c r="H503" s="40" t="s">
        <v>648</v>
      </c>
      <c r="I503" s="43"/>
      <c r="J503" s="41"/>
      <c r="K503" s="70"/>
    </row>
    <row r="504" spans="1:11" ht="31.5">
      <c r="A504" s="53">
        <v>498</v>
      </c>
      <c r="B504" s="50" t="s">
        <v>922</v>
      </c>
      <c r="C504" s="59" t="s">
        <v>23</v>
      </c>
      <c r="D504" s="50" t="s">
        <v>1101</v>
      </c>
      <c r="E504" s="59" t="s">
        <v>24</v>
      </c>
      <c r="F504" s="66" t="s">
        <v>1169</v>
      </c>
      <c r="G504" s="39" t="s">
        <v>1062</v>
      </c>
      <c r="H504" s="40"/>
      <c r="I504" s="43" t="s">
        <v>648</v>
      </c>
      <c r="J504" s="41"/>
      <c r="K504" s="70"/>
    </row>
    <row r="505" spans="1:11">
      <c r="A505" s="53">
        <v>499</v>
      </c>
      <c r="B505" s="50" t="s">
        <v>217</v>
      </c>
      <c r="C505" s="59" t="s">
        <v>23</v>
      </c>
      <c r="D505" s="50" t="s">
        <v>218</v>
      </c>
      <c r="E505" s="59" t="s">
        <v>25</v>
      </c>
      <c r="F505" s="66" t="s">
        <v>1169</v>
      </c>
      <c r="G505" s="39" t="s">
        <v>1062</v>
      </c>
      <c r="H505" s="40"/>
      <c r="I505" s="43" t="s">
        <v>648</v>
      </c>
      <c r="J505" s="41"/>
      <c r="K505" s="70"/>
    </row>
    <row r="506" spans="1:11" ht="47.25">
      <c r="A506" s="53">
        <v>500</v>
      </c>
      <c r="B506" s="50" t="s">
        <v>1104</v>
      </c>
      <c r="C506" s="59" t="s">
        <v>23</v>
      </c>
      <c r="D506" s="50" t="s">
        <v>219</v>
      </c>
      <c r="E506" s="59" t="s">
        <v>25</v>
      </c>
      <c r="F506" s="66" t="s">
        <v>1169</v>
      </c>
      <c r="G506" s="39" t="s">
        <v>1063</v>
      </c>
      <c r="H506" s="40"/>
      <c r="I506" s="43"/>
      <c r="J506" s="41" t="s">
        <v>648</v>
      </c>
      <c r="K506" s="70"/>
    </row>
    <row r="507" spans="1:11" ht="31.5">
      <c r="A507" s="53">
        <v>501</v>
      </c>
      <c r="B507" s="50" t="s">
        <v>225</v>
      </c>
      <c r="C507" s="59" t="s">
        <v>25</v>
      </c>
      <c r="D507" s="50" t="s">
        <v>226</v>
      </c>
      <c r="E507" s="59" t="s">
        <v>25</v>
      </c>
      <c r="F507" s="66" t="s">
        <v>1169</v>
      </c>
      <c r="G507" s="39" t="s">
        <v>1061</v>
      </c>
      <c r="H507" s="40" t="s">
        <v>648</v>
      </c>
      <c r="I507" s="43"/>
      <c r="J507" s="41"/>
      <c r="K507" s="70"/>
    </row>
    <row r="508" spans="1:11" ht="31.5">
      <c r="A508" s="53">
        <v>502</v>
      </c>
      <c r="B508" s="50" t="s">
        <v>227</v>
      </c>
      <c r="C508" s="59" t="s">
        <v>25</v>
      </c>
      <c r="D508" s="50" t="s">
        <v>228</v>
      </c>
      <c r="E508" s="59" t="s">
        <v>25</v>
      </c>
      <c r="F508" s="66" t="s">
        <v>1169</v>
      </c>
      <c r="G508" s="39" t="s">
        <v>1062</v>
      </c>
      <c r="H508" s="40"/>
      <c r="I508" s="43" t="s">
        <v>648</v>
      </c>
      <c r="J508" s="41"/>
      <c r="K508" s="70"/>
    </row>
    <row r="509" spans="1:11" ht="48.75" customHeight="1">
      <c r="A509" s="53">
        <v>503</v>
      </c>
      <c r="B509" s="50" t="s">
        <v>921</v>
      </c>
      <c r="C509" s="59" t="s">
        <v>105</v>
      </c>
      <c r="D509" s="50" t="s">
        <v>920</v>
      </c>
      <c r="E509" s="59" t="s">
        <v>25</v>
      </c>
      <c r="F509" s="66" t="s">
        <v>1169</v>
      </c>
      <c r="G509" s="39" t="s">
        <v>1063</v>
      </c>
      <c r="H509" s="40"/>
      <c r="I509" s="43"/>
      <c r="J509" s="41" t="s">
        <v>648</v>
      </c>
      <c r="K509" s="70"/>
    </row>
    <row r="510" spans="1:11" ht="31.5">
      <c r="A510" s="53">
        <v>504</v>
      </c>
      <c r="B510" s="50" t="s">
        <v>1106</v>
      </c>
      <c r="C510" s="59" t="s">
        <v>25</v>
      </c>
      <c r="D510" s="50" t="s">
        <v>925</v>
      </c>
      <c r="E510" s="59" t="s">
        <v>25</v>
      </c>
      <c r="F510" s="66" t="s">
        <v>1169</v>
      </c>
      <c r="G510" s="39" t="s">
        <v>1154</v>
      </c>
      <c r="H510" s="40" t="s">
        <v>648</v>
      </c>
      <c r="I510" s="43" t="s">
        <v>648</v>
      </c>
      <c r="J510" s="41" t="s">
        <v>648</v>
      </c>
      <c r="K510" s="70"/>
    </row>
    <row r="511" spans="1:11">
      <c r="A511" s="53">
        <v>505</v>
      </c>
      <c r="B511" s="50" t="s">
        <v>223</v>
      </c>
      <c r="C511" s="59" t="s">
        <v>25</v>
      </c>
      <c r="D511" s="50" t="s">
        <v>224</v>
      </c>
      <c r="E511" s="59" t="s">
        <v>25</v>
      </c>
      <c r="F511" s="66" t="s">
        <v>1169</v>
      </c>
      <c r="G511" s="39" t="s">
        <v>1061</v>
      </c>
      <c r="H511" s="40" t="s">
        <v>648</v>
      </c>
      <c r="I511" s="43"/>
      <c r="J511" s="41"/>
      <c r="K511" s="70"/>
    </row>
    <row r="512" spans="1:11" ht="47.25">
      <c r="A512" s="53">
        <v>506</v>
      </c>
      <c r="B512" s="50" t="s">
        <v>927</v>
      </c>
      <c r="C512" s="59" t="s">
        <v>25</v>
      </c>
      <c r="D512" s="50" t="s">
        <v>1105</v>
      </c>
      <c r="E512" s="59" t="s">
        <v>25</v>
      </c>
      <c r="F512" s="66" t="s">
        <v>1169</v>
      </c>
      <c r="G512" s="39" t="s">
        <v>1063</v>
      </c>
      <c r="H512" s="40"/>
      <c r="I512" s="43"/>
      <c r="J512" s="41" t="s">
        <v>648</v>
      </c>
      <c r="K512" s="70"/>
    </row>
    <row r="513" spans="1:11" ht="47.25">
      <c r="A513" s="53">
        <v>507</v>
      </c>
      <c r="B513" s="50" t="s">
        <v>932</v>
      </c>
      <c r="C513" s="59" t="s">
        <v>23</v>
      </c>
      <c r="D513" s="50" t="s">
        <v>931</v>
      </c>
      <c r="E513" s="59" t="s">
        <v>105</v>
      </c>
      <c r="F513" s="66" t="s">
        <v>1169</v>
      </c>
      <c r="G513" s="39" t="s">
        <v>1063</v>
      </c>
      <c r="H513" s="40"/>
      <c r="I513" s="43"/>
      <c r="J513" s="41" t="s">
        <v>648</v>
      </c>
      <c r="K513" s="70"/>
    </row>
    <row r="514" spans="1:11" ht="17.25" customHeight="1">
      <c r="A514" s="44">
        <v>508</v>
      </c>
      <c r="B514" s="209" t="s">
        <v>1007</v>
      </c>
      <c r="C514" s="210"/>
      <c r="D514" s="211"/>
      <c r="E514" s="67" t="s">
        <v>1146</v>
      </c>
      <c r="F514" s="67" t="s">
        <v>1146</v>
      </c>
      <c r="G514" s="45" t="s">
        <v>1146</v>
      </c>
      <c r="H514" s="45" t="s">
        <v>1146</v>
      </c>
      <c r="I514" s="45" t="s">
        <v>1146</v>
      </c>
      <c r="J514" s="45" t="s">
        <v>1146</v>
      </c>
      <c r="K514" s="45" t="s">
        <v>1146</v>
      </c>
    </row>
    <row r="515" spans="1:11" ht="31.5">
      <c r="A515" s="53">
        <v>509</v>
      </c>
      <c r="B515" s="50" t="s">
        <v>229</v>
      </c>
      <c r="C515" s="59" t="s">
        <v>23</v>
      </c>
      <c r="D515" s="50" t="s">
        <v>230</v>
      </c>
      <c r="E515" s="59" t="s">
        <v>25</v>
      </c>
      <c r="F515" s="66" t="s">
        <v>1169</v>
      </c>
      <c r="G515" s="39" t="s">
        <v>1061</v>
      </c>
      <c r="H515" s="40" t="s">
        <v>648</v>
      </c>
      <c r="I515" s="43"/>
      <c r="J515" s="41"/>
      <c r="K515" s="70"/>
    </row>
    <row r="516" spans="1:11" ht="31.5">
      <c r="A516" s="53">
        <v>510</v>
      </c>
      <c r="B516" s="50" t="s">
        <v>231</v>
      </c>
      <c r="C516" s="59" t="s">
        <v>23</v>
      </c>
      <c r="D516" s="50" t="s">
        <v>232</v>
      </c>
      <c r="E516" s="59" t="s">
        <v>25</v>
      </c>
      <c r="F516" s="66" t="s">
        <v>1169</v>
      </c>
      <c r="G516" s="39" t="s">
        <v>1062</v>
      </c>
      <c r="H516" s="40"/>
      <c r="I516" s="43" t="s">
        <v>648</v>
      </c>
      <c r="J516" s="41"/>
      <c r="K516" s="70"/>
    </row>
    <row r="517" spans="1:11">
      <c r="A517" s="53">
        <v>511</v>
      </c>
      <c r="B517" s="50" t="s">
        <v>933</v>
      </c>
      <c r="C517" s="59" t="s">
        <v>23</v>
      </c>
      <c r="D517" s="50" t="s">
        <v>233</v>
      </c>
      <c r="E517" s="59" t="s">
        <v>25</v>
      </c>
      <c r="F517" s="66" t="s">
        <v>1169</v>
      </c>
      <c r="G517" s="39" t="s">
        <v>1063</v>
      </c>
      <c r="H517" s="40"/>
      <c r="I517" s="43"/>
      <c r="J517" s="41" t="s">
        <v>648</v>
      </c>
      <c r="K517" s="70"/>
    </row>
    <row r="518" spans="1:11" ht="31.5">
      <c r="A518" s="53">
        <v>512</v>
      </c>
      <c r="B518" s="50" t="s">
        <v>234</v>
      </c>
      <c r="C518" s="59" t="s">
        <v>23</v>
      </c>
      <c r="D518" s="50" t="s">
        <v>235</v>
      </c>
      <c r="E518" s="59" t="s">
        <v>25</v>
      </c>
      <c r="F518" s="66" t="s">
        <v>1169</v>
      </c>
      <c r="G518" s="39" t="s">
        <v>1061</v>
      </c>
      <c r="H518" s="40" t="s">
        <v>648</v>
      </c>
      <c r="I518" s="43"/>
      <c r="J518" s="41"/>
      <c r="K518" s="70"/>
    </row>
    <row r="519" spans="1:11" ht="31.5">
      <c r="A519" s="53">
        <v>513</v>
      </c>
      <c r="B519" s="50" t="s">
        <v>934</v>
      </c>
      <c r="C519" s="59" t="s">
        <v>23</v>
      </c>
      <c r="D519" s="50" t="s">
        <v>935</v>
      </c>
      <c r="E519" s="59" t="s">
        <v>25</v>
      </c>
      <c r="F519" s="66" t="s">
        <v>1169</v>
      </c>
      <c r="G519" s="39" t="s">
        <v>1062</v>
      </c>
      <c r="H519" s="40"/>
      <c r="I519" s="43" t="s">
        <v>648</v>
      </c>
      <c r="J519" s="41"/>
      <c r="K519" s="70"/>
    </row>
    <row r="520" spans="1:11" ht="47.25">
      <c r="A520" s="53">
        <v>514</v>
      </c>
      <c r="B520" s="50" t="s">
        <v>936</v>
      </c>
      <c r="C520" s="59" t="s">
        <v>23</v>
      </c>
      <c r="D520" s="50" t="s">
        <v>937</v>
      </c>
      <c r="E520" s="59" t="s">
        <v>25</v>
      </c>
      <c r="F520" s="66" t="s">
        <v>1169</v>
      </c>
      <c r="G520" s="39" t="s">
        <v>1063</v>
      </c>
      <c r="H520" s="40"/>
      <c r="I520" s="43"/>
      <c r="J520" s="41" t="s">
        <v>648</v>
      </c>
      <c r="K520" s="70"/>
    </row>
    <row r="521" spans="1:11" ht="31.5">
      <c r="A521" s="53">
        <v>515</v>
      </c>
      <c r="B521" s="50" t="s">
        <v>237</v>
      </c>
      <c r="C521" s="59" t="s">
        <v>25</v>
      </c>
      <c r="D521" s="50" t="s">
        <v>238</v>
      </c>
      <c r="E521" s="59" t="s">
        <v>25</v>
      </c>
      <c r="F521" s="66" t="s">
        <v>1169</v>
      </c>
      <c r="G521" s="39" t="s">
        <v>1061</v>
      </c>
      <c r="H521" s="40" t="s">
        <v>648</v>
      </c>
      <c r="I521" s="43"/>
      <c r="J521" s="41"/>
      <c r="K521" s="70"/>
    </row>
    <row r="522" spans="1:11" ht="47.25">
      <c r="A522" s="53">
        <v>516</v>
      </c>
      <c r="B522" s="50" t="s">
        <v>239</v>
      </c>
      <c r="C522" s="59" t="s">
        <v>23</v>
      </c>
      <c r="D522" s="50" t="s">
        <v>238</v>
      </c>
      <c r="E522" s="59" t="s">
        <v>25</v>
      </c>
      <c r="F522" s="66" t="s">
        <v>1169</v>
      </c>
      <c r="G522" s="39" t="s">
        <v>1062</v>
      </c>
      <c r="H522" s="40"/>
      <c r="I522" s="43" t="s">
        <v>648</v>
      </c>
      <c r="J522" s="41"/>
      <c r="K522" s="70"/>
    </row>
    <row r="523" spans="1:11" ht="63">
      <c r="A523" s="53">
        <v>517</v>
      </c>
      <c r="B523" s="50" t="s">
        <v>240</v>
      </c>
      <c r="C523" s="59" t="s">
        <v>23</v>
      </c>
      <c r="D523" s="50" t="s">
        <v>938</v>
      </c>
      <c r="E523" s="59" t="s">
        <v>25</v>
      </c>
      <c r="F523" s="66" t="s">
        <v>1169</v>
      </c>
      <c r="G523" s="39" t="s">
        <v>1063</v>
      </c>
      <c r="H523" s="40"/>
      <c r="I523" s="43"/>
      <c r="J523" s="41" t="s">
        <v>648</v>
      </c>
      <c r="K523" s="70"/>
    </row>
    <row r="524" spans="1:11" ht="17.25" customHeight="1">
      <c r="A524" s="44">
        <v>518</v>
      </c>
      <c r="B524" s="209" t="s">
        <v>612</v>
      </c>
      <c r="C524" s="210"/>
      <c r="D524" s="211"/>
      <c r="E524" s="67" t="s">
        <v>1146</v>
      </c>
      <c r="F524" s="67" t="s">
        <v>1146</v>
      </c>
      <c r="G524" s="45" t="s">
        <v>1146</v>
      </c>
      <c r="H524" s="45" t="s">
        <v>1146</v>
      </c>
      <c r="I524" s="45" t="s">
        <v>1146</v>
      </c>
      <c r="J524" s="45" t="s">
        <v>1146</v>
      </c>
      <c r="K524" s="45" t="s">
        <v>1146</v>
      </c>
    </row>
    <row r="525" spans="1:11" ht="32.25" customHeight="1">
      <c r="A525" s="44">
        <v>519</v>
      </c>
      <c r="B525" s="209" t="s">
        <v>1008</v>
      </c>
      <c r="C525" s="210"/>
      <c r="D525" s="211"/>
      <c r="E525" s="67" t="s">
        <v>1146</v>
      </c>
      <c r="F525" s="67" t="s">
        <v>1146</v>
      </c>
      <c r="G525" s="45" t="s">
        <v>1146</v>
      </c>
      <c r="H525" s="45" t="s">
        <v>1146</v>
      </c>
      <c r="I525" s="45" t="s">
        <v>1146</v>
      </c>
      <c r="J525" s="45" t="s">
        <v>1146</v>
      </c>
      <c r="K525" s="45" t="s">
        <v>1146</v>
      </c>
    </row>
    <row r="526" spans="1:11" ht="94.5">
      <c r="A526" s="53">
        <v>520</v>
      </c>
      <c r="B526" s="50" t="s">
        <v>940</v>
      </c>
      <c r="C526" s="59" t="s">
        <v>23</v>
      </c>
      <c r="D526" s="56" t="s">
        <v>1107</v>
      </c>
      <c r="E526" s="60" t="s">
        <v>25</v>
      </c>
      <c r="F526" s="57" t="s">
        <v>1137</v>
      </c>
      <c r="G526" s="39" t="s">
        <v>1061</v>
      </c>
      <c r="H526" s="40" t="s">
        <v>648</v>
      </c>
      <c r="I526" s="43"/>
      <c r="J526" s="41"/>
      <c r="K526" s="70"/>
    </row>
    <row r="527" spans="1:11" ht="110.25">
      <c r="A527" s="53">
        <v>521</v>
      </c>
      <c r="B527" s="36" t="s">
        <v>941</v>
      </c>
      <c r="C527" s="59" t="s">
        <v>23</v>
      </c>
      <c r="D527" s="56" t="s">
        <v>1107</v>
      </c>
      <c r="E527" s="60" t="s">
        <v>25</v>
      </c>
      <c r="F527" s="57" t="s">
        <v>1137</v>
      </c>
      <c r="G527" s="39" t="s">
        <v>1062</v>
      </c>
      <c r="H527" s="40"/>
      <c r="I527" s="43" t="s">
        <v>648</v>
      </c>
      <c r="J527" s="41"/>
      <c r="K527" s="70"/>
    </row>
    <row r="528" spans="1:11" ht="114" customHeight="1">
      <c r="A528" s="53">
        <v>522</v>
      </c>
      <c r="B528" s="36" t="s">
        <v>943</v>
      </c>
      <c r="C528" s="59" t="s">
        <v>23</v>
      </c>
      <c r="D528" s="56" t="s">
        <v>1107</v>
      </c>
      <c r="E528" s="60" t="s">
        <v>25</v>
      </c>
      <c r="F528" s="57" t="s">
        <v>1137</v>
      </c>
      <c r="G528" s="39" t="s">
        <v>1063</v>
      </c>
      <c r="H528" s="40"/>
      <c r="I528" s="43"/>
      <c r="J528" s="41" t="s">
        <v>648</v>
      </c>
      <c r="K528" s="70"/>
    </row>
    <row r="529" spans="1:11" ht="98.25" customHeight="1">
      <c r="A529" s="53">
        <v>523</v>
      </c>
      <c r="B529" s="50" t="s">
        <v>1153</v>
      </c>
      <c r="C529" s="59" t="s">
        <v>23</v>
      </c>
      <c r="D529" s="48" t="s">
        <v>1108</v>
      </c>
      <c r="E529" s="61" t="s">
        <v>23</v>
      </c>
      <c r="F529" s="57" t="s">
        <v>1137</v>
      </c>
      <c r="G529" s="39" t="s">
        <v>1154</v>
      </c>
      <c r="H529" s="40" t="s">
        <v>648</v>
      </c>
      <c r="I529" s="43" t="s">
        <v>648</v>
      </c>
      <c r="J529" s="41" t="s">
        <v>648</v>
      </c>
      <c r="K529" s="70"/>
    </row>
    <row r="530" spans="1:11" ht="63">
      <c r="A530" s="53">
        <v>524</v>
      </c>
      <c r="B530" s="50" t="s">
        <v>950</v>
      </c>
      <c r="C530" s="59" t="s">
        <v>23</v>
      </c>
      <c r="D530" s="50" t="s">
        <v>948</v>
      </c>
      <c r="E530" s="59" t="s">
        <v>23</v>
      </c>
      <c r="F530" s="57" t="s">
        <v>1137</v>
      </c>
      <c r="G530" s="39" t="s">
        <v>1154</v>
      </c>
      <c r="H530" s="40" t="s">
        <v>648</v>
      </c>
      <c r="I530" s="43" t="s">
        <v>648</v>
      </c>
      <c r="J530" s="41" t="s">
        <v>648</v>
      </c>
      <c r="K530" s="70"/>
    </row>
    <row r="531" spans="1:11" ht="17.25" customHeight="1">
      <c r="A531" s="44">
        <v>525</v>
      </c>
      <c r="B531" s="209" t="s">
        <v>1009</v>
      </c>
      <c r="C531" s="210"/>
      <c r="D531" s="211"/>
      <c r="E531" s="67" t="s">
        <v>1146</v>
      </c>
      <c r="F531" s="67" t="s">
        <v>1146</v>
      </c>
      <c r="G531" s="45" t="s">
        <v>1146</v>
      </c>
      <c r="H531" s="45" t="s">
        <v>1146</v>
      </c>
      <c r="I531" s="45" t="s">
        <v>1146</v>
      </c>
      <c r="J531" s="45" t="s">
        <v>1146</v>
      </c>
      <c r="K531" s="45" t="s">
        <v>1146</v>
      </c>
    </row>
    <row r="532" spans="1:11" ht="31.5">
      <c r="A532" s="53">
        <v>526</v>
      </c>
      <c r="B532" s="50" t="s">
        <v>125</v>
      </c>
      <c r="C532" s="59" t="s">
        <v>25</v>
      </c>
      <c r="D532" s="50" t="s">
        <v>123</v>
      </c>
      <c r="E532" s="59" t="s">
        <v>25</v>
      </c>
      <c r="F532" s="57" t="s">
        <v>1137</v>
      </c>
      <c r="G532" s="39" t="s">
        <v>1061</v>
      </c>
      <c r="H532" s="40" t="s">
        <v>648</v>
      </c>
      <c r="I532" s="43"/>
      <c r="J532" s="41"/>
      <c r="K532" s="70"/>
    </row>
    <row r="533" spans="1:11" ht="31.5">
      <c r="A533" s="53">
        <v>527</v>
      </c>
      <c r="B533" s="50" t="s">
        <v>951</v>
      </c>
      <c r="C533" s="59" t="s">
        <v>25</v>
      </c>
      <c r="D533" s="50" t="s">
        <v>124</v>
      </c>
      <c r="E533" s="59" t="s">
        <v>25</v>
      </c>
      <c r="F533" s="57" t="s">
        <v>1137</v>
      </c>
      <c r="G533" s="39" t="s">
        <v>1062</v>
      </c>
      <c r="H533" s="40"/>
      <c r="I533" s="43" t="s">
        <v>648</v>
      </c>
      <c r="J533" s="41"/>
      <c r="K533" s="70"/>
    </row>
    <row r="534" spans="1:11" ht="47.25">
      <c r="A534" s="53">
        <v>528</v>
      </c>
      <c r="B534" s="50" t="s">
        <v>952</v>
      </c>
      <c r="C534" s="59" t="s">
        <v>25</v>
      </c>
      <c r="D534" s="50" t="s">
        <v>126</v>
      </c>
      <c r="E534" s="59" t="s">
        <v>25</v>
      </c>
      <c r="F534" s="57" t="s">
        <v>1137</v>
      </c>
      <c r="G534" s="39" t="s">
        <v>1063</v>
      </c>
      <c r="H534" s="40"/>
      <c r="I534" s="43"/>
      <c r="J534" s="41" t="s">
        <v>648</v>
      </c>
      <c r="K534" s="70"/>
    </row>
    <row r="535" spans="1:11" ht="31.5">
      <c r="A535" s="53">
        <v>529</v>
      </c>
      <c r="B535" s="50" t="s">
        <v>953</v>
      </c>
      <c r="C535" s="59" t="s">
        <v>25</v>
      </c>
      <c r="D535" s="50" t="s">
        <v>127</v>
      </c>
      <c r="E535" s="59" t="s">
        <v>25</v>
      </c>
      <c r="F535" s="57" t="s">
        <v>1137</v>
      </c>
      <c r="G535" s="39" t="s">
        <v>1063</v>
      </c>
      <c r="H535" s="40"/>
      <c r="I535" s="43"/>
      <c r="J535" s="41" t="s">
        <v>648</v>
      </c>
      <c r="K535" s="70"/>
    </row>
    <row r="536" spans="1:11" ht="31.5">
      <c r="A536" s="53">
        <v>530</v>
      </c>
      <c r="B536" s="50" t="s">
        <v>132</v>
      </c>
      <c r="C536" s="59" t="s">
        <v>23</v>
      </c>
      <c r="D536" s="50" t="s">
        <v>130</v>
      </c>
      <c r="E536" s="59" t="s">
        <v>25</v>
      </c>
      <c r="F536" s="57" t="s">
        <v>1137</v>
      </c>
      <c r="G536" s="39" t="s">
        <v>1061</v>
      </c>
      <c r="H536" s="40" t="s">
        <v>648</v>
      </c>
      <c r="I536" s="43"/>
      <c r="J536" s="41"/>
      <c r="K536" s="70"/>
    </row>
    <row r="537" spans="1:11" ht="47.25">
      <c r="A537" s="53">
        <v>531</v>
      </c>
      <c r="B537" s="50" t="s">
        <v>131</v>
      </c>
      <c r="C537" s="59" t="s">
        <v>23</v>
      </c>
      <c r="D537" s="50" t="s">
        <v>128</v>
      </c>
      <c r="E537" s="59" t="s">
        <v>25</v>
      </c>
      <c r="F537" s="57" t="s">
        <v>1137</v>
      </c>
      <c r="G537" s="39" t="s">
        <v>1062</v>
      </c>
      <c r="H537" s="40"/>
      <c r="I537" s="43" t="s">
        <v>648</v>
      </c>
      <c r="J537" s="41"/>
      <c r="K537" s="70"/>
    </row>
    <row r="538" spans="1:11" ht="47.25">
      <c r="A538" s="53">
        <v>532</v>
      </c>
      <c r="B538" s="50" t="s">
        <v>129</v>
      </c>
      <c r="C538" s="59" t="s">
        <v>23</v>
      </c>
      <c r="D538" s="50" t="s">
        <v>128</v>
      </c>
      <c r="E538" s="59" t="s">
        <v>25</v>
      </c>
      <c r="F538" s="57" t="s">
        <v>1137</v>
      </c>
      <c r="G538" s="39" t="s">
        <v>1063</v>
      </c>
      <c r="H538" s="40"/>
      <c r="I538" s="43"/>
      <c r="J538" s="41" t="s">
        <v>648</v>
      </c>
      <c r="K538" s="70"/>
    </row>
    <row r="539" spans="1:11" ht="31.5" customHeight="1">
      <c r="A539" s="53">
        <v>533</v>
      </c>
      <c r="B539" s="214" t="s">
        <v>138</v>
      </c>
      <c r="C539" s="60" t="s">
        <v>23</v>
      </c>
      <c r="D539" s="50" t="s">
        <v>135</v>
      </c>
      <c r="E539" s="59" t="s">
        <v>25</v>
      </c>
      <c r="F539" s="57" t="s">
        <v>1137</v>
      </c>
      <c r="G539" s="39" t="s">
        <v>1061</v>
      </c>
      <c r="H539" s="40" t="s">
        <v>648</v>
      </c>
      <c r="I539" s="43"/>
      <c r="J539" s="41"/>
      <c r="K539" s="70"/>
    </row>
    <row r="540" spans="1:11" ht="31.5">
      <c r="A540" s="53">
        <v>534</v>
      </c>
      <c r="B540" s="214"/>
      <c r="C540" s="60" t="s">
        <v>23</v>
      </c>
      <c r="D540" s="50" t="s">
        <v>139</v>
      </c>
      <c r="E540" s="59" t="s">
        <v>25</v>
      </c>
      <c r="F540" s="57" t="s">
        <v>1137</v>
      </c>
      <c r="G540" s="39" t="s">
        <v>1061</v>
      </c>
      <c r="H540" s="40" t="s">
        <v>648</v>
      </c>
      <c r="I540" s="43"/>
      <c r="J540" s="41"/>
      <c r="K540" s="70"/>
    </row>
    <row r="541" spans="1:11" ht="47.25">
      <c r="A541" s="53">
        <v>535</v>
      </c>
      <c r="B541" s="214" t="s">
        <v>133</v>
      </c>
      <c r="C541" s="61" t="s">
        <v>23</v>
      </c>
      <c r="D541" s="50" t="s">
        <v>136</v>
      </c>
      <c r="E541" s="59" t="s">
        <v>25</v>
      </c>
      <c r="F541" s="57" t="s">
        <v>1137</v>
      </c>
      <c r="G541" s="39" t="s">
        <v>1062</v>
      </c>
      <c r="H541" s="40"/>
      <c r="I541" s="43" t="s">
        <v>648</v>
      </c>
      <c r="J541" s="41"/>
      <c r="K541" s="70"/>
    </row>
    <row r="542" spans="1:11" ht="31.5">
      <c r="A542" s="53">
        <v>536</v>
      </c>
      <c r="B542" s="214"/>
      <c r="C542" s="61" t="s">
        <v>23</v>
      </c>
      <c r="D542" s="50" t="s">
        <v>140</v>
      </c>
      <c r="E542" s="59" t="s">
        <v>25</v>
      </c>
      <c r="F542" s="57" t="s">
        <v>1137</v>
      </c>
      <c r="G542" s="39" t="s">
        <v>1062</v>
      </c>
      <c r="H542" s="40"/>
      <c r="I542" s="43" t="s">
        <v>648</v>
      </c>
      <c r="J542" s="41"/>
      <c r="K542" s="70"/>
    </row>
    <row r="543" spans="1:11" ht="47.25" customHeight="1">
      <c r="A543" s="53">
        <v>537</v>
      </c>
      <c r="B543" s="212" t="s">
        <v>134</v>
      </c>
      <c r="C543" s="61" t="s">
        <v>23</v>
      </c>
      <c r="D543" s="50" t="s">
        <v>137</v>
      </c>
      <c r="E543" s="59" t="s">
        <v>25</v>
      </c>
      <c r="F543" s="57" t="s">
        <v>1137</v>
      </c>
      <c r="G543" s="39" t="s">
        <v>1063</v>
      </c>
      <c r="H543" s="40"/>
      <c r="I543" s="43"/>
      <c r="J543" s="41" t="s">
        <v>648</v>
      </c>
      <c r="K543" s="70"/>
    </row>
    <row r="544" spans="1:11" ht="31.5">
      <c r="A544" s="53">
        <v>538</v>
      </c>
      <c r="B544" s="213"/>
      <c r="C544" s="61" t="s">
        <v>23</v>
      </c>
      <c r="D544" s="50" t="s">
        <v>140</v>
      </c>
      <c r="E544" s="59" t="s">
        <v>25</v>
      </c>
      <c r="F544" s="57" t="s">
        <v>1137</v>
      </c>
      <c r="G544" s="39" t="s">
        <v>1063</v>
      </c>
      <c r="H544" s="40"/>
      <c r="I544" s="43"/>
      <c r="J544" s="41" t="s">
        <v>648</v>
      </c>
      <c r="K544" s="70"/>
    </row>
    <row r="545" spans="1:11" ht="31.5">
      <c r="A545" s="53">
        <v>539</v>
      </c>
      <c r="B545" s="50" t="s">
        <v>144</v>
      </c>
      <c r="C545" s="59" t="s">
        <v>23</v>
      </c>
      <c r="D545" s="50" t="s">
        <v>143</v>
      </c>
      <c r="E545" s="59" t="s">
        <v>25</v>
      </c>
      <c r="F545" s="57" t="s">
        <v>1137</v>
      </c>
      <c r="G545" s="39" t="s">
        <v>1061</v>
      </c>
      <c r="H545" s="40" t="s">
        <v>648</v>
      </c>
      <c r="I545" s="43"/>
      <c r="J545" s="41"/>
      <c r="K545" s="70"/>
    </row>
    <row r="546" spans="1:11" ht="47.25">
      <c r="A546" s="53">
        <v>540</v>
      </c>
      <c r="B546" s="50" t="s">
        <v>145</v>
      </c>
      <c r="C546" s="59" t="s">
        <v>23</v>
      </c>
      <c r="D546" s="50" t="s">
        <v>142</v>
      </c>
      <c r="E546" s="59" t="s">
        <v>25</v>
      </c>
      <c r="F546" s="57" t="s">
        <v>1137</v>
      </c>
      <c r="G546" s="39" t="s">
        <v>1062</v>
      </c>
      <c r="H546" s="40"/>
      <c r="I546" s="43" t="s">
        <v>648</v>
      </c>
      <c r="J546" s="41"/>
      <c r="K546" s="70"/>
    </row>
    <row r="547" spans="1:11" ht="47.25">
      <c r="A547" s="53">
        <v>541</v>
      </c>
      <c r="B547" s="50" t="s">
        <v>146</v>
      </c>
      <c r="C547" s="59" t="s">
        <v>23</v>
      </c>
      <c r="D547" s="50" t="s">
        <v>141</v>
      </c>
      <c r="E547" s="59" t="s">
        <v>25</v>
      </c>
      <c r="F547" s="57" t="s">
        <v>1137</v>
      </c>
      <c r="G547" s="39" t="s">
        <v>1063</v>
      </c>
      <c r="H547" s="40"/>
      <c r="I547" s="43"/>
      <c r="J547" s="41" t="s">
        <v>648</v>
      </c>
      <c r="K547" s="70"/>
    </row>
    <row r="548" spans="1:11" ht="31.5">
      <c r="A548" s="53">
        <v>542</v>
      </c>
      <c r="B548" s="50" t="s">
        <v>149</v>
      </c>
      <c r="C548" s="59" t="s">
        <v>23</v>
      </c>
      <c r="D548" s="50" t="s">
        <v>954</v>
      </c>
      <c r="E548" s="59" t="s">
        <v>25</v>
      </c>
      <c r="F548" s="57" t="s">
        <v>1137</v>
      </c>
      <c r="G548" s="39" t="s">
        <v>1061</v>
      </c>
      <c r="H548" s="40" t="s">
        <v>648</v>
      </c>
      <c r="I548" s="43"/>
      <c r="J548" s="41"/>
      <c r="K548" s="70"/>
    </row>
    <row r="549" spans="1:11" ht="47.25">
      <c r="A549" s="53">
        <v>543</v>
      </c>
      <c r="B549" s="50" t="s">
        <v>153</v>
      </c>
      <c r="C549" s="59" t="s">
        <v>23</v>
      </c>
      <c r="D549" s="50" t="s">
        <v>955</v>
      </c>
      <c r="E549" s="59" t="s">
        <v>25</v>
      </c>
      <c r="F549" s="57" t="s">
        <v>1137</v>
      </c>
      <c r="G549" s="39" t="s">
        <v>1062</v>
      </c>
      <c r="H549" s="40"/>
      <c r="I549" s="43" t="s">
        <v>648</v>
      </c>
      <c r="J549" s="41"/>
      <c r="K549" s="70"/>
    </row>
    <row r="550" spans="1:11" ht="47.25">
      <c r="A550" s="53">
        <v>544</v>
      </c>
      <c r="B550" s="50" t="s">
        <v>155</v>
      </c>
      <c r="C550" s="59" t="s">
        <v>23</v>
      </c>
      <c r="D550" s="50" t="s">
        <v>956</v>
      </c>
      <c r="E550" s="59" t="s">
        <v>25</v>
      </c>
      <c r="F550" s="57" t="s">
        <v>1137</v>
      </c>
      <c r="G550" s="39" t="s">
        <v>1063</v>
      </c>
      <c r="H550" s="40"/>
      <c r="I550" s="43"/>
      <c r="J550" s="41" t="s">
        <v>648</v>
      </c>
      <c r="K550" s="70"/>
    </row>
    <row r="551" spans="1:11" ht="31.5">
      <c r="A551" s="53">
        <v>545</v>
      </c>
      <c r="B551" s="50" t="s">
        <v>151</v>
      </c>
      <c r="C551" s="59" t="s">
        <v>23</v>
      </c>
      <c r="D551" s="50" t="s">
        <v>957</v>
      </c>
      <c r="E551" s="59" t="s">
        <v>25</v>
      </c>
      <c r="F551" s="57" t="s">
        <v>1137</v>
      </c>
      <c r="G551" s="39" t="s">
        <v>1061</v>
      </c>
      <c r="H551" s="40" t="s">
        <v>648</v>
      </c>
      <c r="I551" s="43"/>
      <c r="J551" s="41"/>
      <c r="K551" s="70"/>
    </row>
    <row r="552" spans="1:11" ht="47.25">
      <c r="A552" s="53">
        <v>546</v>
      </c>
      <c r="B552" s="50" t="s">
        <v>154</v>
      </c>
      <c r="C552" s="59" t="s">
        <v>23</v>
      </c>
      <c r="D552" s="50" t="s">
        <v>958</v>
      </c>
      <c r="E552" s="59" t="s">
        <v>25</v>
      </c>
      <c r="F552" s="57" t="s">
        <v>1137</v>
      </c>
      <c r="G552" s="39" t="s">
        <v>1062</v>
      </c>
      <c r="H552" s="40"/>
      <c r="I552" s="43" t="s">
        <v>648</v>
      </c>
      <c r="J552" s="41"/>
      <c r="K552" s="70"/>
    </row>
    <row r="553" spans="1:11" ht="47.25">
      <c r="A553" s="53">
        <v>547</v>
      </c>
      <c r="B553" s="50" t="s">
        <v>156</v>
      </c>
      <c r="C553" s="59" t="s">
        <v>23</v>
      </c>
      <c r="D553" s="50" t="s">
        <v>959</v>
      </c>
      <c r="E553" s="59" t="s">
        <v>25</v>
      </c>
      <c r="F553" s="57" t="s">
        <v>1137</v>
      </c>
      <c r="G553" s="39" t="s">
        <v>1063</v>
      </c>
      <c r="H553" s="40"/>
      <c r="I553" s="43"/>
      <c r="J553" s="41" t="s">
        <v>648</v>
      </c>
      <c r="K553" s="70"/>
    </row>
    <row r="554" spans="1:11" ht="31.5">
      <c r="A554" s="53">
        <v>548</v>
      </c>
      <c r="B554" s="50" t="s">
        <v>150</v>
      </c>
      <c r="C554" s="59" t="s">
        <v>23</v>
      </c>
      <c r="D554" s="50" t="s">
        <v>960</v>
      </c>
      <c r="E554" s="59" t="s">
        <v>25</v>
      </c>
      <c r="F554" s="57" t="s">
        <v>1137</v>
      </c>
      <c r="G554" s="39" t="s">
        <v>1061</v>
      </c>
      <c r="H554" s="40" t="s">
        <v>648</v>
      </c>
      <c r="I554" s="43"/>
      <c r="J554" s="41"/>
      <c r="K554" s="70"/>
    </row>
    <row r="555" spans="1:11" ht="47.25">
      <c r="A555" s="53">
        <v>549</v>
      </c>
      <c r="B555" s="50" t="s">
        <v>961</v>
      </c>
      <c r="C555" s="59" t="s">
        <v>23</v>
      </c>
      <c r="D555" s="50" t="s">
        <v>147</v>
      </c>
      <c r="E555" s="59" t="s">
        <v>25</v>
      </c>
      <c r="F555" s="57" t="s">
        <v>1137</v>
      </c>
      <c r="G555" s="39" t="s">
        <v>1062</v>
      </c>
      <c r="H555" s="40"/>
      <c r="I555" s="43" t="s">
        <v>648</v>
      </c>
      <c r="J555" s="41"/>
      <c r="K555" s="70"/>
    </row>
    <row r="556" spans="1:11" ht="31.5">
      <c r="A556" s="53">
        <v>550</v>
      </c>
      <c r="B556" s="50" t="s">
        <v>962</v>
      </c>
      <c r="C556" s="59" t="s">
        <v>23</v>
      </c>
      <c r="D556" s="50" t="s">
        <v>148</v>
      </c>
      <c r="E556" s="59" t="s">
        <v>25</v>
      </c>
      <c r="F556" s="57" t="s">
        <v>1137</v>
      </c>
      <c r="G556" s="39" t="s">
        <v>1063</v>
      </c>
      <c r="H556" s="40"/>
      <c r="I556" s="43"/>
      <c r="J556" s="41" t="s">
        <v>648</v>
      </c>
      <c r="K556" s="70"/>
    </row>
    <row r="557" spans="1:11" ht="31.5">
      <c r="A557" s="53">
        <v>551</v>
      </c>
      <c r="B557" s="50" t="s">
        <v>152</v>
      </c>
      <c r="C557" s="59" t="s">
        <v>23</v>
      </c>
      <c r="D557" s="50" t="s">
        <v>963</v>
      </c>
      <c r="E557" s="59" t="s">
        <v>25</v>
      </c>
      <c r="F557" s="57" t="s">
        <v>1137</v>
      </c>
      <c r="G557" s="39" t="s">
        <v>1061</v>
      </c>
      <c r="H557" s="40" t="s">
        <v>648</v>
      </c>
      <c r="I557" s="43"/>
      <c r="J557" s="41"/>
      <c r="K557" s="70"/>
    </row>
    <row r="558" spans="1:11" ht="47.25">
      <c r="A558" s="53">
        <v>552</v>
      </c>
      <c r="B558" s="50" t="s">
        <v>161</v>
      </c>
      <c r="C558" s="59" t="s">
        <v>23</v>
      </c>
      <c r="D558" s="50" t="s">
        <v>964</v>
      </c>
      <c r="E558" s="59" t="s">
        <v>25</v>
      </c>
      <c r="F558" s="57" t="s">
        <v>1137</v>
      </c>
      <c r="G558" s="39" t="s">
        <v>1062</v>
      </c>
      <c r="H558" s="40"/>
      <c r="I558" s="43" t="s">
        <v>648</v>
      </c>
      <c r="J558" s="41"/>
      <c r="K558" s="70"/>
    </row>
    <row r="559" spans="1:11" ht="47.25">
      <c r="A559" s="53">
        <v>553</v>
      </c>
      <c r="B559" s="50" t="s">
        <v>160</v>
      </c>
      <c r="C559" s="59" t="s">
        <v>23</v>
      </c>
      <c r="D559" s="50" t="s">
        <v>965</v>
      </c>
      <c r="E559" s="59" t="s">
        <v>25</v>
      </c>
      <c r="F559" s="57" t="s">
        <v>1137</v>
      </c>
      <c r="G559" s="39" t="s">
        <v>1063</v>
      </c>
      <c r="H559" s="40"/>
      <c r="I559" s="43"/>
      <c r="J559" s="41" t="s">
        <v>648</v>
      </c>
      <c r="K559" s="70"/>
    </row>
    <row r="560" spans="1:11">
      <c r="A560" s="53">
        <v>554</v>
      </c>
      <c r="B560" s="50" t="s">
        <v>978</v>
      </c>
      <c r="C560" s="59" t="s">
        <v>26</v>
      </c>
      <c r="D560" s="50" t="s">
        <v>979</v>
      </c>
      <c r="E560" s="59" t="s">
        <v>26</v>
      </c>
      <c r="F560" s="57" t="s">
        <v>1137</v>
      </c>
      <c r="G560" s="39" t="s">
        <v>1061</v>
      </c>
      <c r="H560" s="40" t="s">
        <v>648</v>
      </c>
      <c r="I560" s="43"/>
      <c r="J560" s="41"/>
      <c r="K560" s="70"/>
    </row>
    <row r="561" spans="1:22">
      <c r="A561" s="53">
        <v>555</v>
      </c>
      <c r="B561" s="50" t="s">
        <v>980</v>
      </c>
      <c r="C561" s="59" t="s">
        <v>26</v>
      </c>
      <c r="D561" s="50" t="s">
        <v>981</v>
      </c>
      <c r="E561" s="59" t="s">
        <v>26</v>
      </c>
      <c r="F561" s="57" t="s">
        <v>1137</v>
      </c>
      <c r="G561" s="39" t="s">
        <v>1110</v>
      </c>
      <c r="H561" s="40"/>
      <c r="I561" s="43" t="s">
        <v>648</v>
      </c>
      <c r="J561" s="41" t="s">
        <v>648</v>
      </c>
      <c r="K561" s="70"/>
    </row>
    <row r="562" spans="1:22">
      <c r="A562" s="53">
        <v>556</v>
      </c>
      <c r="B562" s="50" t="s">
        <v>966</v>
      </c>
      <c r="C562" s="59" t="s">
        <v>23</v>
      </c>
      <c r="D562" s="50" t="s">
        <v>157</v>
      </c>
      <c r="E562" s="59" t="s">
        <v>25</v>
      </c>
      <c r="F562" s="57" t="s">
        <v>1137</v>
      </c>
      <c r="G562" s="39" t="s">
        <v>1061</v>
      </c>
      <c r="H562" s="40" t="s">
        <v>648</v>
      </c>
      <c r="I562" s="43"/>
      <c r="J562" s="41"/>
      <c r="K562" s="70"/>
    </row>
    <row r="563" spans="1:22" ht="31.5">
      <c r="A563" s="53">
        <v>557</v>
      </c>
      <c r="B563" s="50" t="s">
        <v>967</v>
      </c>
      <c r="C563" s="59" t="s">
        <v>23</v>
      </c>
      <c r="D563" s="50" t="s">
        <v>158</v>
      </c>
      <c r="E563" s="59" t="s">
        <v>25</v>
      </c>
      <c r="F563" s="57" t="s">
        <v>1137</v>
      </c>
      <c r="G563" s="39" t="s">
        <v>1062</v>
      </c>
      <c r="H563" s="40"/>
      <c r="I563" s="43" t="s">
        <v>648</v>
      </c>
      <c r="J563" s="41"/>
      <c r="K563" s="70"/>
    </row>
    <row r="564" spans="1:22" ht="31.5">
      <c r="A564" s="53">
        <v>558</v>
      </c>
      <c r="B564" s="50" t="s">
        <v>968</v>
      </c>
      <c r="C564" s="59" t="s">
        <v>23</v>
      </c>
      <c r="D564" s="50" t="s">
        <v>159</v>
      </c>
      <c r="E564" s="59" t="s">
        <v>25</v>
      </c>
      <c r="F564" s="57" t="s">
        <v>1137</v>
      </c>
      <c r="G564" s="39" t="s">
        <v>1063</v>
      </c>
      <c r="H564" s="40"/>
      <c r="I564" s="43"/>
      <c r="J564" s="41" t="s">
        <v>648</v>
      </c>
      <c r="K564" s="70"/>
    </row>
    <row r="565" spans="1:22" ht="17.25" customHeight="1">
      <c r="A565" s="53">
        <v>559</v>
      </c>
      <c r="B565" s="209" t="s">
        <v>1168</v>
      </c>
      <c r="C565" s="210"/>
      <c r="D565" s="211"/>
      <c r="E565" s="67" t="s">
        <v>1146</v>
      </c>
      <c r="F565" s="67" t="s">
        <v>1146</v>
      </c>
      <c r="G565" s="45" t="s">
        <v>1146</v>
      </c>
      <c r="H565" s="45" t="s">
        <v>1146</v>
      </c>
      <c r="I565" s="45" t="s">
        <v>1146</v>
      </c>
      <c r="J565" s="45" t="s">
        <v>1146</v>
      </c>
      <c r="K565" s="45" t="s">
        <v>1146</v>
      </c>
    </row>
    <row r="566" spans="1:22" ht="31.5">
      <c r="A566" s="53">
        <v>560</v>
      </c>
      <c r="B566" s="50" t="s">
        <v>162</v>
      </c>
      <c r="C566" s="59" t="s">
        <v>23</v>
      </c>
      <c r="D566" s="50" t="s">
        <v>164</v>
      </c>
      <c r="E566" s="59" t="s">
        <v>25</v>
      </c>
      <c r="F566" s="57" t="s">
        <v>1137</v>
      </c>
      <c r="G566" s="39" t="s">
        <v>1061</v>
      </c>
      <c r="H566" s="40" t="s">
        <v>648</v>
      </c>
      <c r="I566" s="43"/>
      <c r="J566" s="41"/>
      <c r="K566" s="70"/>
    </row>
    <row r="567" spans="1:22" ht="31.5">
      <c r="A567" s="53">
        <v>561</v>
      </c>
      <c r="B567" s="50" t="s">
        <v>969</v>
      </c>
      <c r="C567" s="59" t="s">
        <v>23</v>
      </c>
      <c r="D567" s="50" t="s">
        <v>165</v>
      </c>
      <c r="E567" s="59" t="s">
        <v>25</v>
      </c>
      <c r="F567" s="57" t="s">
        <v>1137</v>
      </c>
      <c r="G567" s="39" t="s">
        <v>1062</v>
      </c>
      <c r="H567" s="40"/>
      <c r="I567" s="43" t="s">
        <v>648</v>
      </c>
      <c r="J567" s="41"/>
      <c r="K567" s="70"/>
    </row>
    <row r="568" spans="1:22" ht="47.25">
      <c r="A568" s="53">
        <v>562</v>
      </c>
      <c r="B568" s="50" t="s">
        <v>163</v>
      </c>
      <c r="C568" s="59" t="s">
        <v>23</v>
      </c>
      <c r="D568" s="50" t="s">
        <v>167</v>
      </c>
      <c r="E568" s="59" t="s">
        <v>25</v>
      </c>
      <c r="F568" s="57" t="s">
        <v>1137</v>
      </c>
      <c r="G568" s="39" t="s">
        <v>1063</v>
      </c>
      <c r="H568" s="40"/>
      <c r="I568" s="43"/>
      <c r="J568" s="41" t="s">
        <v>648</v>
      </c>
      <c r="K568" s="70"/>
    </row>
    <row r="569" spans="1:22" ht="31.5">
      <c r="A569" s="53">
        <v>563</v>
      </c>
      <c r="B569" s="50" t="s">
        <v>170</v>
      </c>
      <c r="C569" s="59" t="s">
        <v>23</v>
      </c>
      <c r="D569" s="50" t="s">
        <v>166</v>
      </c>
      <c r="E569" s="59" t="s">
        <v>25</v>
      </c>
      <c r="F569" s="57" t="s">
        <v>1137</v>
      </c>
      <c r="G569" s="39" t="s">
        <v>1062</v>
      </c>
      <c r="H569" s="40"/>
      <c r="I569" s="43" t="s">
        <v>648</v>
      </c>
      <c r="J569" s="41"/>
      <c r="K569" s="70"/>
    </row>
    <row r="570" spans="1:22" ht="31.5">
      <c r="A570" s="53">
        <v>564</v>
      </c>
      <c r="B570" s="50" t="s">
        <v>171</v>
      </c>
      <c r="C570" s="59" t="s">
        <v>23</v>
      </c>
      <c r="D570" s="50" t="s">
        <v>168</v>
      </c>
      <c r="E570" s="59" t="s">
        <v>24</v>
      </c>
      <c r="F570" s="57" t="s">
        <v>1137</v>
      </c>
      <c r="G570" s="39" t="s">
        <v>1063</v>
      </c>
      <c r="H570" s="40"/>
      <c r="I570" s="43"/>
      <c r="J570" s="41" t="s">
        <v>648</v>
      </c>
      <c r="K570" s="70"/>
    </row>
    <row r="571" spans="1:22" ht="47.25">
      <c r="A571" s="53">
        <v>565</v>
      </c>
      <c r="B571" s="50" t="s">
        <v>970</v>
      </c>
      <c r="C571" s="59" t="s">
        <v>25</v>
      </c>
      <c r="D571" s="50" t="s">
        <v>169</v>
      </c>
      <c r="E571" s="59" t="s">
        <v>25</v>
      </c>
      <c r="F571" s="57" t="s">
        <v>1137</v>
      </c>
      <c r="G571" s="39" t="s">
        <v>1063</v>
      </c>
      <c r="H571" s="40"/>
      <c r="I571" s="43"/>
      <c r="J571" s="41" t="s">
        <v>648</v>
      </c>
      <c r="K571" s="70"/>
    </row>
    <row r="572" spans="1:22" ht="31.5">
      <c r="A572" s="53">
        <v>566</v>
      </c>
      <c r="B572" s="50" t="s">
        <v>971</v>
      </c>
      <c r="C572" s="59" t="s">
        <v>23</v>
      </c>
      <c r="D572" s="50" t="s">
        <v>172</v>
      </c>
      <c r="E572" s="59" t="s">
        <v>25</v>
      </c>
      <c r="F572" s="57" t="s">
        <v>1137</v>
      </c>
      <c r="G572" s="39" t="s">
        <v>1061</v>
      </c>
      <c r="H572" s="40" t="s">
        <v>648</v>
      </c>
      <c r="I572" s="43"/>
      <c r="J572" s="41"/>
      <c r="K572" s="70"/>
    </row>
    <row r="573" spans="1:22" ht="31.5">
      <c r="A573" s="53">
        <v>567</v>
      </c>
      <c r="B573" s="50" t="s">
        <v>972</v>
      </c>
      <c r="C573" s="59" t="s">
        <v>25</v>
      </c>
      <c r="D573" s="50" t="s">
        <v>973</v>
      </c>
      <c r="E573" s="59" t="s">
        <v>25</v>
      </c>
      <c r="F573" s="57" t="s">
        <v>1137</v>
      </c>
      <c r="G573" s="39" t="s">
        <v>1062</v>
      </c>
      <c r="H573" s="40"/>
      <c r="I573" s="43" t="s">
        <v>648</v>
      </c>
      <c r="J573" s="41"/>
      <c r="K573" s="70"/>
    </row>
    <row r="574" spans="1:22" ht="47.25">
      <c r="A574" s="53">
        <v>568</v>
      </c>
      <c r="B574" s="50" t="s">
        <v>974</v>
      </c>
      <c r="C574" s="59" t="s">
        <v>25</v>
      </c>
      <c r="D574" s="50" t="s">
        <v>975</v>
      </c>
      <c r="E574" s="59" t="s">
        <v>25</v>
      </c>
      <c r="F574" s="57" t="s">
        <v>1137</v>
      </c>
      <c r="G574" s="39" t="s">
        <v>1063</v>
      </c>
      <c r="H574" s="40"/>
      <c r="I574" s="43"/>
      <c r="J574" s="41" t="s">
        <v>648</v>
      </c>
      <c r="K574" s="70"/>
    </row>
    <row r="575" spans="1:22" ht="31.5">
      <c r="A575" s="53">
        <v>569</v>
      </c>
      <c r="B575" s="50" t="s">
        <v>976</v>
      </c>
      <c r="C575" s="59" t="s">
        <v>23</v>
      </c>
      <c r="D575" s="50" t="s">
        <v>173</v>
      </c>
      <c r="E575" s="59" t="s">
        <v>25</v>
      </c>
      <c r="F575" s="57" t="s">
        <v>1137</v>
      </c>
      <c r="G575" s="39" t="s">
        <v>1062</v>
      </c>
      <c r="H575" s="40"/>
      <c r="I575" s="43" t="s">
        <v>648</v>
      </c>
      <c r="J575" s="41"/>
      <c r="K575" s="70"/>
    </row>
    <row r="576" spans="1:22" ht="31.5">
      <c r="A576" s="53">
        <v>570</v>
      </c>
      <c r="B576" s="50" t="s">
        <v>976</v>
      </c>
      <c r="C576" s="59" t="s">
        <v>23</v>
      </c>
      <c r="D576" s="50" t="s">
        <v>173</v>
      </c>
      <c r="E576" s="59" t="s">
        <v>25</v>
      </c>
      <c r="F576" s="57" t="s">
        <v>1137</v>
      </c>
      <c r="G576" s="39" t="s">
        <v>1063</v>
      </c>
      <c r="H576" s="40"/>
      <c r="I576" s="43"/>
      <c r="J576" s="41" t="s">
        <v>648</v>
      </c>
      <c r="K576" s="70"/>
      <c r="L576" s="37"/>
      <c r="M576" s="37"/>
      <c r="N576" s="37"/>
      <c r="O576" s="37"/>
      <c r="P576" s="37"/>
      <c r="Q576" s="37"/>
      <c r="R576" s="37"/>
      <c r="S576" s="37"/>
      <c r="T576" s="37"/>
      <c r="U576" s="37"/>
      <c r="V576" s="37"/>
    </row>
    <row r="577" spans="1:22">
      <c r="A577" s="53">
        <v>571</v>
      </c>
      <c r="B577" s="50" t="s">
        <v>977</v>
      </c>
      <c r="C577" s="59" t="s">
        <v>23</v>
      </c>
      <c r="D577" s="212" t="s">
        <v>175</v>
      </c>
      <c r="E577" s="60" t="s">
        <v>25</v>
      </c>
      <c r="F577" s="57" t="s">
        <v>1137</v>
      </c>
      <c r="G577" s="39" t="s">
        <v>1061</v>
      </c>
      <c r="H577" s="40" t="s">
        <v>648</v>
      </c>
      <c r="I577" s="43"/>
      <c r="J577" s="41"/>
      <c r="K577" s="70"/>
      <c r="L577" s="37"/>
      <c r="M577" s="37"/>
      <c r="N577" s="37"/>
      <c r="O577" s="37"/>
      <c r="P577" s="37"/>
      <c r="Q577" s="37"/>
      <c r="R577" s="37"/>
      <c r="S577" s="37"/>
      <c r="T577" s="37"/>
      <c r="U577" s="37"/>
      <c r="V577" s="37"/>
    </row>
    <row r="578" spans="1:22">
      <c r="A578" s="53">
        <v>572</v>
      </c>
      <c r="B578" s="50" t="s">
        <v>174</v>
      </c>
      <c r="C578" s="59" t="s">
        <v>23</v>
      </c>
      <c r="D578" s="213"/>
      <c r="E578" s="60" t="s">
        <v>25</v>
      </c>
      <c r="F578" s="57" t="s">
        <v>1137</v>
      </c>
      <c r="G578" s="39" t="s">
        <v>1110</v>
      </c>
      <c r="H578" s="40"/>
      <c r="I578" s="43" t="s">
        <v>648</v>
      </c>
      <c r="J578" s="41" t="s">
        <v>648</v>
      </c>
      <c r="K578" s="70"/>
      <c r="L578" s="37"/>
      <c r="M578" s="37"/>
      <c r="N578" s="37"/>
      <c r="O578" s="37"/>
      <c r="P578" s="37"/>
      <c r="Q578" s="37"/>
      <c r="R578" s="37"/>
      <c r="S578" s="37"/>
      <c r="T578" s="37"/>
      <c r="U578" s="37"/>
      <c r="V578" s="37"/>
    </row>
    <row r="579" spans="1:22">
      <c r="A579" s="53"/>
      <c r="B579" s="50"/>
      <c r="C579" s="59"/>
      <c r="D579" s="50"/>
      <c r="E579" s="59"/>
      <c r="F579" s="58"/>
      <c r="G579" s="39"/>
      <c r="H579" s="40"/>
      <c r="I579" s="43"/>
      <c r="J579" s="41"/>
      <c r="K579" s="70"/>
      <c r="L579" s="37"/>
      <c r="M579" s="37"/>
      <c r="N579" s="37"/>
      <c r="O579" s="37"/>
      <c r="P579" s="37"/>
      <c r="Q579" s="37"/>
      <c r="R579" s="37"/>
      <c r="S579" s="37"/>
      <c r="T579" s="37"/>
      <c r="U579" s="37"/>
      <c r="V579" s="37"/>
    </row>
    <row r="580" spans="1:22">
      <c r="A580" s="75"/>
      <c r="B580" s="74"/>
      <c r="C580" s="76"/>
      <c r="D580" s="74"/>
      <c r="E580" s="76"/>
      <c r="F580" s="58"/>
      <c r="G580" s="39"/>
      <c r="H580" s="40"/>
      <c r="I580" s="43"/>
      <c r="J580" s="41"/>
      <c r="K580" s="75"/>
      <c r="L580" s="37"/>
      <c r="M580" s="37"/>
      <c r="N580" s="37"/>
      <c r="O580" s="37"/>
      <c r="P580" s="37"/>
      <c r="Q580" s="37"/>
      <c r="R580" s="37"/>
      <c r="S580" s="37"/>
      <c r="T580" s="37"/>
      <c r="U580" s="37"/>
      <c r="V580" s="37"/>
    </row>
    <row r="581" spans="1:22" ht="15.75" customHeight="1">
      <c r="A581" s="215" t="s">
        <v>1280</v>
      </c>
      <c r="B581" s="215"/>
      <c r="C581" s="215"/>
      <c r="D581" s="215"/>
      <c r="E581" s="215"/>
      <c r="F581" s="52"/>
      <c r="G581" s="52"/>
      <c r="H581" s="44">
        <f>SUM(H582:H586)</f>
        <v>147</v>
      </c>
      <c r="I581" s="44">
        <f t="shared" ref="I581:J581" si="0">SUM(I582:I586)</f>
        <v>185</v>
      </c>
      <c r="J581" s="44">
        <f t="shared" si="0"/>
        <v>221</v>
      </c>
      <c r="K581" s="68"/>
    </row>
    <row r="582" spans="1:22">
      <c r="A582" s="208" t="s">
        <v>1117</v>
      </c>
      <c r="B582" s="208"/>
      <c r="C582" s="208"/>
      <c r="D582" s="208"/>
      <c r="E582" s="208"/>
      <c r="F582" s="52"/>
      <c r="G582" s="52"/>
      <c r="H582" s="64">
        <f>COUNTIF(H$7:H$230,"x")</f>
        <v>57</v>
      </c>
      <c r="I582" s="64">
        <f>COUNTIF(I$7:I$230,"x")</f>
        <v>79</v>
      </c>
      <c r="J582" s="64">
        <f>COUNTIF(J$7:J$230,"x")</f>
        <v>82</v>
      </c>
      <c r="K582" s="64"/>
    </row>
    <row r="583" spans="1:22">
      <c r="A583" s="208" t="s">
        <v>1118</v>
      </c>
      <c r="B583" s="208"/>
      <c r="C583" s="208"/>
      <c r="D583" s="208"/>
      <c r="E583" s="208"/>
      <c r="F583" s="52"/>
      <c r="G583" s="52"/>
      <c r="H583" s="64">
        <f>COUNTIF(H$231:H$380,"x")</f>
        <v>31</v>
      </c>
      <c r="I583" s="64">
        <f t="shared" ref="I583:J583" si="1">COUNTIF(I$231:I$380,"x")</f>
        <v>45</v>
      </c>
      <c r="J583" s="64">
        <f t="shared" si="1"/>
        <v>57</v>
      </c>
      <c r="K583" s="64"/>
    </row>
    <row r="584" spans="1:22">
      <c r="A584" s="208" t="s">
        <v>1119</v>
      </c>
      <c r="B584" s="208"/>
      <c r="C584" s="208"/>
      <c r="D584" s="208"/>
      <c r="E584" s="208"/>
      <c r="F584" s="52"/>
      <c r="G584" s="52"/>
      <c r="H584" s="64">
        <f>COUNTIF(H$381:H$451,"x")</f>
        <v>24</v>
      </c>
      <c r="I584" s="64">
        <f t="shared" ref="I584:J584" si="2">COUNTIF(I$381:I$451,"x")</f>
        <v>25</v>
      </c>
      <c r="J584" s="64">
        <f t="shared" si="2"/>
        <v>29</v>
      </c>
      <c r="K584" s="64"/>
    </row>
    <row r="585" spans="1:22" ht="15.75" customHeight="1">
      <c r="A585" s="208" t="s">
        <v>1120</v>
      </c>
      <c r="B585" s="208"/>
      <c r="C585" s="208"/>
      <c r="D585" s="208"/>
      <c r="E585" s="208"/>
      <c r="F585" s="52"/>
      <c r="G585" s="52"/>
      <c r="H585" s="64">
        <f>COUNTIF(H$452:H$523,"x")</f>
        <v>18</v>
      </c>
      <c r="I585" s="64">
        <f t="shared" ref="I585:J585" si="3">COUNTIF(I$452:I$523,"x")</f>
        <v>17</v>
      </c>
      <c r="J585" s="64">
        <f t="shared" si="3"/>
        <v>32</v>
      </c>
      <c r="K585" s="64"/>
    </row>
    <row r="586" spans="1:22">
      <c r="A586" s="208" t="s">
        <v>1121</v>
      </c>
      <c r="B586" s="208"/>
      <c r="C586" s="208"/>
      <c r="D586" s="208"/>
      <c r="E586" s="208"/>
      <c r="F586" s="52"/>
      <c r="G586" s="52"/>
      <c r="H586" s="64">
        <f>COUNTIF(H$524:H$579,"x")</f>
        <v>17</v>
      </c>
      <c r="I586" s="64">
        <f t="shared" ref="I586:J586" si="4">COUNTIF(I$524:I$579,"x")</f>
        <v>19</v>
      </c>
      <c r="J586" s="64">
        <f t="shared" si="4"/>
        <v>21</v>
      </c>
      <c r="K586" s="64"/>
    </row>
  </sheetData>
  <autoFilter ref="A6:J586"/>
  <mergeCells count="85">
    <mergeCell ref="B239:D239"/>
    <mergeCell ref="B287:D287"/>
    <mergeCell ref="B291:D291"/>
    <mergeCell ref="B267:D267"/>
    <mergeCell ref="B271:D271"/>
    <mergeCell ref="B272:B273"/>
    <mergeCell ref="B274:B277"/>
    <mergeCell ref="B278:B281"/>
    <mergeCell ref="B282:D282"/>
    <mergeCell ref="B525:D525"/>
    <mergeCell ref="B452:D452"/>
    <mergeCell ref="B428:D428"/>
    <mergeCell ref="B453:D453"/>
    <mergeCell ref="B454:D454"/>
    <mergeCell ref="B468:D468"/>
    <mergeCell ref="B475:D475"/>
    <mergeCell ref="B493:D493"/>
    <mergeCell ref="B494:D494"/>
    <mergeCell ref="B514:D514"/>
    <mergeCell ref="B524:D524"/>
    <mergeCell ref="B38:D38"/>
    <mergeCell ref="B324:D324"/>
    <mergeCell ref="B326:B327"/>
    <mergeCell ref="B328:B330"/>
    <mergeCell ref="B332:D332"/>
    <mergeCell ref="B245:D245"/>
    <mergeCell ref="B249:D249"/>
    <mergeCell ref="B259:D259"/>
    <mergeCell ref="B260:D260"/>
    <mergeCell ref="B141:D141"/>
    <mergeCell ref="B142:D142"/>
    <mergeCell ref="B162:D162"/>
    <mergeCell ref="B182:D182"/>
    <mergeCell ref="B183:B185"/>
    <mergeCell ref="B201:B203"/>
    <mergeCell ref="B204:B207"/>
    <mergeCell ref="B7:D7"/>
    <mergeCell ref="B8:D8"/>
    <mergeCell ref="B9:D9"/>
    <mergeCell ref="B13:D13"/>
    <mergeCell ref="B14:D14"/>
    <mergeCell ref="B1:J1"/>
    <mergeCell ref="A3:A5"/>
    <mergeCell ref="B3:C5"/>
    <mergeCell ref="D3:E5"/>
    <mergeCell ref="F3:F5"/>
    <mergeCell ref="G3:G5"/>
    <mergeCell ref="H3:J5"/>
    <mergeCell ref="B371:D371"/>
    <mergeCell ref="B381:D381"/>
    <mergeCell ref="B352:D352"/>
    <mergeCell ref="B342:D342"/>
    <mergeCell ref="B55:D55"/>
    <mergeCell ref="B71:D71"/>
    <mergeCell ref="B186:B189"/>
    <mergeCell ref="B190:B193"/>
    <mergeCell ref="B198:B200"/>
    <mergeCell ref="B96:D96"/>
    <mergeCell ref="B113:D113"/>
    <mergeCell ref="B214:D214"/>
    <mergeCell ref="B231:D231"/>
    <mergeCell ref="B232:D232"/>
    <mergeCell ref="B233:D233"/>
    <mergeCell ref="B238:D238"/>
    <mergeCell ref="B315:D315"/>
    <mergeCell ref="B319:D319"/>
    <mergeCell ref="B295:D295"/>
    <mergeCell ref="B296:D296"/>
    <mergeCell ref="B367:D367"/>
    <mergeCell ref="K3:K5"/>
    <mergeCell ref="A586:E586"/>
    <mergeCell ref="B531:D531"/>
    <mergeCell ref="B543:B544"/>
    <mergeCell ref="B565:D565"/>
    <mergeCell ref="B539:B540"/>
    <mergeCell ref="D577:D578"/>
    <mergeCell ref="A581:E581"/>
    <mergeCell ref="A582:E582"/>
    <mergeCell ref="A583:E583"/>
    <mergeCell ref="A584:E584"/>
    <mergeCell ref="A585:E585"/>
    <mergeCell ref="B541:B542"/>
    <mergeCell ref="B382:D382"/>
    <mergeCell ref="B397:D397"/>
    <mergeCell ref="B353:D353"/>
  </mergeCells>
  <dataValidations count="4">
    <dataValidation type="list" allowBlank="1" showInputMessage="1" showErrorMessage="1" sqref="C333:C341 C10:C12 C97:C112 E234:E237 E215:E230 C288:C290 C383:C396 C476:C486 E250:E258 E272:E281 E316:E318 C240:C244 C246:C248 E10:E12 C261:C266 C268:C270 E72:E95 C283:C286 E114:E140 C320:C323 C343:C351 C354:C366 E163:E181 E372:E380 C56:C70 C72:C95 E495:E513 C368:C370 C469:C474 C455:C467 E15:E37 E515:E523 E56:E70 E183:E213 C15:C37 C143:C161 C163:C181 C114:C140 E240:E244 E246:E248 E261:E266 C215:C230 C234:C237 E268:E270 E283:E286 C250:C258 E288:E290 E292:E294 C272:C281 E297:E314 E320:E323 C325:C331 C292:C294 C297:C314 E333:E341 C316:C318 E343:E351 C398:C427 E354:E366 E368:E370 E383:E396 E398:E427 E429:E451 C372:C380 E455:E467 E469:E474 C183:C213 E476:E486 C429:C451 E526:E530 C489:C492 E97:E112 C495:C513 C515:C523 E143:E161 C526:C530 E488:E492 C532:C564 E532:E564 C566:C580 E566:E580 E325:E331 C39:C54 E39:E54">
      <formula1>"KQMĐ, NDCT, TLHD, BC, ĐP"</formula1>
    </dataValidation>
    <dataValidation type="list" allowBlank="1" showInputMessage="1" showErrorMessage="1" sqref="G7:G580">
      <formula1>"#, 3T, 4T, 5T, 3+4T, 4+5T, 3+4+5T"</formula1>
    </dataValidation>
    <dataValidation type="list" allowBlank="1" showInputMessage="1" showErrorMessage="1" sqref="F10:F12 F15:F37 F39:F54 F56:F70 F72:F95 F97:F112 F114:F140 F143:F161 F163:F181 F183:F213 F215:F230 F234:F237 F240:F244 F246:F248 F250:F258 F261:F266 F268:F270 F272:F281 F283:F286 F288:F290 F292:F294 F297:F314 F316:F318 F320:F323 F325:F331 F333:F341 F343:F351 F354:F366 F368:F370 F372:F380 F383:F396 F398:F427 F429:F451 F455:F467 F469:F474 F476:F492 F495:F513 F515:F523 F526:F530 F532:F564 F566:F580">
      <formula1>"Thể chất,  Nhận thức, Ngôn ngữ, TCKNXH, Thẩm mỹ"</formula1>
    </dataValidation>
    <dataValidation type="list" allowBlank="1" showInputMessage="1" showErrorMessage="1" sqref="H7:J580">
      <formula1>"x,#"</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U290"/>
  <sheetViews>
    <sheetView zoomScale="75" zoomScaleNormal="75" workbookViewId="0">
      <pane xSplit="6" ySplit="6" topLeftCell="G52" activePane="bottomRight" state="frozen"/>
      <selection pane="topRight" activeCell="F1" sqref="F1"/>
      <selection pane="bottomLeft" activeCell="A7" sqref="A7"/>
      <selection pane="bottomRight" activeCell="O11" sqref="O11"/>
    </sheetView>
  </sheetViews>
  <sheetFormatPr defaultRowHeight="15.75"/>
  <cols>
    <col min="1" max="2" width="4.42578125" style="37" customWidth="1"/>
    <col min="3" max="3" width="40.85546875" style="42" customWidth="1"/>
    <col min="4" max="4" width="6.7109375" style="38" customWidth="1"/>
    <col min="5" max="5" width="38.5703125" style="42" customWidth="1"/>
    <col min="6" max="6" width="6.85546875" style="38" customWidth="1"/>
    <col min="7" max="7" width="10.28515625" style="36" customWidth="1"/>
    <col min="8" max="8" width="19" style="36" customWidth="1"/>
    <col min="9" max="9" width="12.7109375" style="36" customWidth="1"/>
    <col min="10" max="10" width="23.140625" style="36" customWidth="1"/>
    <col min="11" max="192" width="9.140625" style="36"/>
    <col min="193" max="193" width="20.140625" style="36" customWidth="1"/>
    <col min="194" max="194" width="4.28515625" style="36" customWidth="1"/>
    <col min="195" max="195" width="39" style="36" customWidth="1"/>
    <col min="196" max="196" width="53.5703125" style="36" customWidth="1"/>
    <col min="197" max="200" width="7.7109375" style="36" customWidth="1"/>
    <col min="201" max="201" width="10" style="36" customWidth="1"/>
    <col min="202" max="203" width="9.28515625" style="36" customWidth="1"/>
    <col min="204" max="204" width="8" style="36" customWidth="1"/>
    <col min="205" max="448" width="9.140625" style="36"/>
    <col min="449" max="449" width="20.140625" style="36" customWidth="1"/>
    <col min="450" max="450" width="4.28515625" style="36" customWidth="1"/>
    <col min="451" max="451" width="39" style="36" customWidth="1"/>
    <col min="452" max="452" width="53.5703125" style="36" customWidth="1"/>
    <col min="453" max="456" width="7.7109375" style="36" customWidth="1"/>
    <col min="457" max="457" width="10" style="36" customWidth="1"/>
    <col min="458" max="459" width="9.28515625" style="36" customWidth="1"/>
    <col min="460" max="460" width="8" style="36" customWidth="1"/>
    <col min="461" max="704" width="9.140625" style="36"/>
    <col min="705" max="705" width="20.140625" style="36" customWidth="1"/>
    <col min="706" max="706" width="4.28515625" style="36" customWidth="1"/>
    <col min="707" max="707" width="39" style="36" customWidth="1"/>
    <col min="708" max="708" width="53.5703125" style="36" customWidth="1"/>
    <col min="709" max="712" width="7.7109375" style="36" customWidth="1"/>
    <col min="713" max="713" width="10" style="36" customWidth="1"/>
    <col min="714" max="715" width="9.28515625" style="36" customWidth="1"/>
    <col min="716" max="716" width="8" style="36" customWidth="1"/>
    <col min="717" max="960" width="9.140625" style="36"/>
    <col min="961" max="961" width="20.140625" style="36" customWidth="1"/>
    <col min="962" max="962" width="4.28515625" style="36" customWidth="1"/>
    <col min="963" max="963" width="39" style="36" customWidth="1"/>
    <col min="964" max="964" width="53.5703125" style="36" customWidth="1"/>
    <col min="965" max="968" width="7.7109375" style="36" customWidth="1"/>
    <col min="969" max="969" width="10" style="36" customWidth="1"/>
    <col min="970" max="971" width="9.28515625" style="36" customWidth="1"/>
    <col min="972" max="972" width="8" style="36" customWidth="1"/>
    <col min="973" max="1216" width="9.140625" style="36"/>
    <col min="1217" max="1217" width="20.140625" style="36" customWidth="1"/>
    <col min="1218" max="1218" width="4.28515625" style="36" customWidth="1"/>
    <col min="1219" max="1219" width="39" style="36" customWidth="1"/>
    <col min="1220" max="1220" width="53.5703125" style="36" customWidth="1"/>
    <col min="1221" max="1224" width="7.7109375" style="36" customWidth="1"/>
    <col min="1225" max="1225" width="10" style="36" customWidth="1"/>
    <col min="1226" max="1227" width="9.28515625" style="36" customWidth="1"/>
    <col min="1228" max="1228" width="8" style="36" customWidth="1"/>
    <col min="1229" max="1472" width="9.140625" style="36"/>
    <col min="1473" max="1473" width="20.140625" style="36" customWidth="1"/>
    <col min="1474" max="1474" width="4.28515625" style="36" customWidth="1"/>
    <col min="1475" max="1475" width="39" style="36" customWidth="1"/>
    <col min="1476" max="1476" width="53.5703125" style="36" customWidth="1"/>
    <col min="1477" max="1480" width="7.7109375" style="36" customWidth="1"/>
    <col min="1481" max="1481" width="10" style="36" customWidth="1"/>
    <col min="1482" max="1483" width="9.28515625" style="36" customWidth="1"/>
    <col min="1484" max="1484" width="8" style="36" customWidth="1"/>
    <col min="1485" max="1728" width="9.140625" style="36"/>
    <col min="1729" max="1729" width="20.140625" style="36" customWidth="1"/>
    <col min="1730" max="1730" width="4.28515625" style="36" customWidth="1"/>
    <col min="1731" max="1731" width="39" style="36" customWidth="1"/>
    <col min="1732" max="1732" width="53.5703125" style="36" customWidth="1"/>
    <col min="1733" max="1736" width="7.7109375" style="36" customWidth="1"/>
    <col min="1737" max="1737" width="10" style="36" customWidth="1"/>
    <col min="1738" max="1739" width="9.28515625" style="36" customWidth="1"/>
    <col min="1740" max="1740" width="8" style="36" customWidth="1"/>
    <col min="1741" max="1984" width="9.140625" style="36"/>
    <col min="1985" max="1985" width="20.140625" style="36" customWidth="1"/>
    <col min="1986" max="1986" width="4.28515625" style="36" customWidth="1"/>
    <col min="1987" max="1987" width="39" style="36" customWidth="1"/>
    <col min="1988" max="1988" width="53.5703125" style="36" customWidth="1"/>
    <col min="1989" max="1992" width="7.7109375" style="36" customWidth="1"/>
    <col min="1993" max="1993" width="10" style="36" customWidth="1"/>
    <col min="1994" max="1995" width="9.28515625" style="36" customWidth="1"/>
    <col min="1996" max="1996" width="8" style="36" customWidth="1"/>
    <col min="1997" max="2240" width="9.140625" style="36"/>
    <col min="2241" max="2241" width="20.140625" style="36" customWidth="1"/>
    <col min="2242" max="2242" width="4.28515625" style="36" customWidth="1"/>
    <col min="2243" max="2243" width="39" style="36" customWidth="1"/>
    <col min="2244" max="2244" width="53.5703125" style="36" customWidth="1"/>
    <col min="2245" max="2248" width="7.7109375" style="36" customWidth="1"/>
    <col min="2249" max="2249" width="10" style="36" customWidth="1"/>
    <col min="2250" max="2251" width="9.28515625" style="36" customWidth="1"/>
    <col min="2252" max="2252" width="8" style="36" customWidth="1"/>
    <col min="2253" max="2496" width="9.140625" style="36"/>
    <col min="2497" max="2497" width="20.140625" style="36" customWidth="1"/>
    <col min="2498" max="2498" width="4.28515625" style="36" customWidth="1"/>
    <col min="2499" max="2499" width="39" style="36" customWidth="1"/>
    <col min="2500" max="2500" width="53.5703125" style="36" customWidth="1"/>
    <col min="2501" max="2504" width="7.7109375" style="36" customWidth="1"/>
    <col min="2505" max="2505" width="10" style="36" customWidth="1"/>
    <col min="2506" max="2507" width="9.28515625" style="36" customWidth="1"/>
    <col min="2508" max="2508" width="8" style="36" customWidth="1"/>
    <col min="2509" max="2752" width="9.140625" style="36"/>
    <col min="2753" max="2753" width="20.140625" style="36" customWidth="1"/>
    <col min="2754" max="2754" width="4.28515625" style="36" customWidth="1"/>
    <col min="2755" max="2755" width="39" style="36" customWidth="1"/>
    <col min="2756" max="2756" width="53.5703125" style="36" customWidth="1"/>
    <col min="2757" max="2760" width="7.7109375" style="36" customWidth="1"/>
    <col min="2761" max="2761" width="10" style="36" customWidth="1"/>
    <col min="2762" max="2763" width="9.28515625" style="36" customWidth="1"/>
    <col min="2764" max="2764" width="8" style="36" customWidth="1"/>
    <col min="2765" max="3008" width="9.140625" style="36"/>
    <col min="3009" max="3009" width="20.140625" style="36" customWidth="1"/>
    <col min="3010" max="3010" width="4.28515625" style="36" customWidth="1"/>
    <col min="3011" max="3011" width="39" style="36" customWidth="1"/>
    <col min="3012" max="3012" width="53.5703125" style="36" customWidth="1"/>
    <col min="3013" max="3016" width="7.7109375" style="36" customWidth="1"/>
    <col min="3017" max="3017" width="10" style="36" customWidth="1"/>
    <col min="3018" max="3019" width="9.28515625" style="36" customWidth="1"/>
    <col min="3020" max="3020" width="8" style="36" customWidth="1"/>
    <col min="3021" max="3264" width="9.140625" style="36"/>
    <col min="3265" max="3265" width="20.140625" style="36" customWidth="1"/>
    <col min="3266" max="3266" width="4.28515625" style="36" customWidth="1"/>
    <col min="3267" max="3267" width="39" style="36" customWidth="1"/>
    <col min="3268" max="3268" width="53.5703125" style="36" customWidth="1"/>
    <col min="3269" max="3272" width="7.7109375" style="36" customWidth="1"/>
    <col min="3273" max="3273" width="10" style="36" customWidth="1"/>
    <col min="3274" max="3275" width="9.28515625" style="36" customWidth="1"/>
    <col min="3276" max="3276" width="8" style="36" customWidth="1"/>
    <col min="3277" max="3520" width="9.140625" style="36"/>
    <col min="3521" max="3521" width="20.140625" style="36" customWidth="1"/>
    <col min="3522" max="3522" width="4.28515625" style="36" customWidth="1"/>
    <col min="3523" max="3523" width="39" style="36" customWidth="1"/>
    <col min="3524" max="3524" width="53.5703125" style="36" customWidth="1"/>
    <col min="3525" max="3528" width="7.7109375" style="36" customWidth="1"/>
    <col min="3529" max="3529" width="10" style="36" customWidth="1"/>
    <col min="3530" max="3531" width="9.28515625" style="36" customWidth="1"/>
    <col min="3532" max="3532" width="8" style="36" customWidth="1"/>
    <col min="3533" max="3776" width="9.140625" style="36"/>
    <col min="3777" max="3777" width="20.140625" style="36" customWidth="1"/>
    <col min="3778" max="3778" width="4.28515625" style="36" customWidth="1"/>
    <col min="3779" max="3779" width="39" style="36" customWidth="1"/>
    <col min="3780" max="3780" width="53.5703125" style="36" customWidth="1"/>
    <col min="3781" max="3784" width="7.7109375" style="36" customWidth="1"/>
    <col min="3785" max="3785" width="10" style="36" customWidth="1"/>
    <col min="3786" max="3787" width="9.28515625" style="36" customWidth="1"/>
    <col min="3788" max="3788" width="8" style="36" customWidth="1"/>
    <col min="3789" max="4032" width="9.140625" style="36"/>
    <col min="4033" max="4033" width="20.140625" style="36" customWidth="1"/>
    <col min="4034" max="4034" width="4.28515625" style="36" customWidth="1"/>
    <col min="4035" max="4035" width="39" style="36" customWidth="1"/>
    <col min="4036" max="4036" width="53.5703125" style="36" customWidth="1"/>
    <col min="4037" max="4040" width="7.7109375" style="36" customWidth="1"/>
    <col min="4041" max="4041" width="10" style="36" customWidth="1"/>
    <col min="4042" max="4043" width="9.28515625" style="36" customWidth="1"/>
    <col min="4044" max="4044" width="8" style="36" customWidth="1"/>
    <col min="4045" max="4288" width="9.140625" style="36"/>
    <col min="4289" max="4289" width="20.140625" style="36" customWidth="1"/>
    <col min="4290" max="4290" width="4.28515625" style="36" customWidth="1"/>
    <col min="4291" max="4291" width="39" style="36" customWidth="1"/>
    <col min="4292" max="4292" width="53.5703125" style="36" customWidth="1"/>
    <col min="4293" max="4296" width="7.7109375" style="36" customWidth="1"/>
    <col min="4297" max="4297" width="10" style="36" customWidth="1"/>
    <col min="4298" max="4299" width="9.28515625" style="36" customWidth="1"/>
    <col min="4300" max="4300" width="8" style="36" customWidth="1"/>
    <col min="4301" max="4544" width="9.140625" style="36"/>
    <col min="4545" max="4545" width="20.140625" style="36" customWidth="1"/>
    <col min="4546" max="4546" width="4.28515625" style="36" customWidth="1"/>
    <col min="4547" max="4547" width="39" style="36" customWidth="1"/>
    <col min="4548" max="4548" width="53.5703125" style="36" customWidth="1"/>
    <col min="4549" max="4552" width="7.7109375" style="36" customWidth="1"/>
    <col min="4553" max="4553" width="10" style="36" customWidth="1"/>
    <col min="4554" max="4555" width="9.28515625" style="36" customWidth="1"/>
    <col min="4556" max="4556" width="8" style="36" customWidth="1"/>
    <col min="4557" max="4800" width="9.140625" style="36"/>
    <col min="4801" max="4801" width="20.140625" style="36" customWidth="1"/>
    <col min="4802" max="4802" width="4.28515625" style="36" customWidth="1"/>
    <col min="4803" max="4803" width="39" style="36" customWidth="1"/>
    <col min="4804" max="4804" width="53.5703125" style="36" customWidth="1"/>
    <col min="4805" max="4808" width="7.7109375" style="36" customWidth="1"/>
    <col min="4809" max="4809" width="10" style="36" customWidth="1"/>
    <col min="4810" max="4811" width="9.28515625" style="36" customWidth="1"/>
    <col min="4812" max="4812" width="8" style="36" customWidth="1"/>
    <col min="4813" max="5056" width="9.140625" style="36"/>
    <col min="5057" max="5057" width="20.140625" style="36" customWidth="1"/>
    <col min="5058" max="5058" width="4.28515625" style="36" customWidth="1"/>
    <col min="5059" max="5059" width="39" style="36" customWidth="1"/>
    <col min="5060" max="5060" width="53.5703125" style="36" customWidth="1"/>
    <col min="5061" max="5064" width="7.7109375" style="36" customWidth="1"/>
    <col min="5065" max="5065" width="10" style="36" customWidth="1"/>
    <col min="5066" max="5067" width="9.28515625" style="36" customWidth="1"/>
    <col min="5068" max="5068" width="8" style="36" customWidth="1"/>
    <col min="5069" max="5312" width="9.140625" style="36"/>
    <col min="5313" max="5313" width="20.140625" style="36" customWidth="1"/>
    <col min="5314" max="5314" width="4.28515625" style="36" customWidth="1"/>
    <col min="5315" max="5315" width="39" style="36" customWidth="1"/>
    <col min="5316" max="5316" width="53.5703125" style="36" customWidth="1"/>
    <col min="5317" max="5320" width="7.7109375" style="36" customWidth="1"/>
    <col min="5321" max="5321" width="10" style="36" customWidth="1"/>
    <col min="5322" max="5323" width="9.28515625" style="36" customWidth="1"/>
    <col min="5324" max="5324" width="8" style="36" customWidth="1"/>
    <col min="5325" max="5568" width="9.140625" style="36"/>
    <col min="5569" max="5569" width="20.140625" style="36" customWidth="1"/>
    <col min="5570" max="5570" width="4.28515625" style="36" customWidth="1"/>
    <col min="5571" max="5571" width="39" style="36" customWidth="1"/>
    <col min="5572" max="5572" width="53.5703125" style="36" customWidth="1"/>
    <col min="5573" max="5576" width="7.7109375" style="36" customWidth="1"/>
    <col min="5577" max="5577" width="10" style="36" customWidth="1"/>
    <col min="5578" max="5579" width="9.28515625" style="36" customWidth="1"/>
    <col min="5580" max="5580" width="8" style="36" customWidth="1"/>
    <col min="5581" max="5824" width="9.140625" style="36"/>
    <col min="5825" max="5825" width="20.140625" style="36" customWidth="1"/>
    <col min="5826" max="5826" width="4.28515625" style="36" customWidth="1"/>
    <col min="5827" max="5827" width="39" style="36" customWidth="1"/>
    <col min="5828" max="5828" width="53.5703125" style="36" customWidth="1"/>
    <col min="5829" max="5832" width="7.7109375" style="36" customWidth="1"/>
    <col min="5833" max="5833" width="10" style="36" customWidth="1"/>
    <col min="5834" max="5835" width="9.28515625" style="36" customWidth="1"/>
    <col min="5836" max="5836" width="8" style="36" customWidth="1"/>
    <col min="5837" max="6080" width="9.140625" style="36"/>
    <col min="6081" max="6081" width="20.140625" style="36" customWidth="1"/>
    <col min="6082" max="6082" width="4.28515625" style="36" customWidth="1"/>
    <col min="6083" max="6083" width="39" style="36" customWidth="1"/>
    <col min="6084" max="6084" width="53.5703125" style="36" customWidth="1"/>
    <col min="6085" max="6088" width="7.7109375" style="36" customWidth="1"/>
    <col min="6089" max="6089" width="10" style="36" customWidth="1"/>
    <col min="6090" max="6091" width="9.28515625" style="36" customWidth="1"/>
    <col min="6092" max="6092" width="8" style="36" customWidth="1"/>
    <col min="6093" max="6336" width="9.140625" style="36"/>
    <col min="6337" max="6337" width="20.140625" style="36" customWidth="1"/>
    <col min="6338" max="6338" width="4.28515625" style="36" customWidth="1"/>
    <col min="6339" max="6339" width="39" style="36" customWidth="1"/>
    <col min="6340" max="6340" width="53.5703125" style="36" customWidth="1"/>
    <col min="6341" max="6344" width="7.7109375" style="36" customWidth="1"/>
    <col min="6345" max="6345" width="10" style="36" customWidth="1"/>
    <col min="6346" max="6347" width="9.28515625" style="36" customWidth="1"/>
    <col min="6348" max="6348" width="8" style="36" customWidth="1"/>
    <col min="6349" max="6592" width="9.140625" style="36"/>
    <col min="6593" max="6593" width="20.140625" style="36" customWidth="1"/>
    <col min="6594" max="6594" width="4.28515625" style="36" customWidth="1"/>
    <col min="6595" max="6595" width="39" style="36" customWidth="1"/>
    <col min="6596" max="6596" width="53.5703125" style="36" customWidth="1"/>
    <col min="6597" max="6600" width="7.7109375" style="36" customWidth="1"/>
    <col min="6601" max="6601" width="10" style="36" customWidth="1"/>
    <col min="6602" max="6603" width="9.28515625" style="36" customWidth="1"/>
    <col min="6604" max="6604" width="8" style="36" customWidth="1"/>
    <col min="6605" max="6848" width="9.140625" style="36"/>
    <col min="6849" max="6849" width="20.140625" style="36" customWidth="1"/>
    <col min="6850" max="6850" width="4.28515625" style="36" customWidth="1"/>
    <col min="6851" max="6851" width="39" style="36" customWidth="1"/>
    <col min="6852" max="6852" width="53.5703125" style="36" customWidth="1"/>
    <col min="6853" max="6856" width="7.7109375" style="36" customWidth="1"/>
    <col min="6857" max="6857" width="10" style="36" customWidth="1"/>
    <col min="6858" max="6859" width="9.28515625" style="36" customWidth="1"/>
    <col min="6860" max="6860" width="8" style="36" customWidth="1"/>
    <col min="6861" max="7104" width="9.140625" style="36"/>
    <col min="7105" max="7105" width="20.140625" style="36" customWidth="1"/>
    <col min="7106" max="7106" width="4.28515625" style="36" customWidth="1"/>
    <col min="7107" max="7107" width="39" style="36" customWidth="1"/>
    <col min="7108" max="7108" width="53.5703125" style="36" customWidth="1"/>
    <col min="7109" max="7112" width="7.7109375" style="36" customWidth="1"/>
    <col min="7113" max="7113" width="10" style="36" customWidth="1"/>
    <col min="7114" max="7115" width="9.28515625" style="36" customWidth="1"/>
    <col min="7116" max="7116" width="8" style="36" customWidth="1"/>
    <col min="7117" max="7360" width="9.140625" style="36"/>
    <col min="7361" max="7361" width="20.140625" style="36" customWidth="1"/>
    <col min="7362" max="7362" width="4.28515625" style="36" customWidth="1"/>
    <col min="7363" max="7363" width="39" style="36" customWidth="1"/>
    <col min="7364" max="7364" width="53.5703125" style="36" customWidth="1"/>
    <col min="7365" max="7368" width="7.7109375" style="36" customWidth="1"/>
    <col min="7369" max="7369" width="10" style="36" customWidth="1"/>
    <col min="7370" max="7371" width="9.28515625" style="36" customWidth="1"/>
    <col min="7372" max="7372" width="8" style="36" customWidth="1"/>
    <col min="7373" max="7616" width="9.140625" style="36"/>
    <col min="7617" max="7617" width="20.140625" style="36" customWidth="1"/>
    <col min="7618" max="7618" width="4.28515625" style="36" customWidth="1"/>
    <col min="7619" max="7619" width="39" style="36" customWidth="1"/>
    <col min="7620" max="7620" width="53.5703125" style="36" customWidth="1"/>
    <col min="7621" max="7624" width="7.7109375" style="36" customWidth="1"/>
    <col min="7625" max="7625" width="10" style="36" customWidth="1"/>
    <col min="7626" max="7627" width="9.28515625" style="36" customWidth="1"/>
    <col min="7628" max="7628" width="8" style="36" customWidth="1"/>
    <col min="7629" max="7872" width="9.140625" style="36"/>
    <col min="7873" max="7873" width="20.140625" style="36" customWidth="1"/>
    <col min="7874" max="7874" width="4.28515625" style="36" customWidth="1"/>
    <col min="7875" max="7875" width="39" style="36" customWidth="1"/>
    <col min="7876" max="7876" width="53.5703125" style="36" customWidth="1"/>
    <col min="7877" max="7880" width="7.7109375" style="36" customWidth="1"/>
    <col min="7881" max="7881" width="10" style="36" customWidth="1"/>
    <col min="7882" max="7883" width="9.28515625" style="36" customWidth="1"/>
    <col min="7884" max="7884" width="8" style="36" customWidth="1"/>
    <col min="7885" max="8128" width="9.140625" style="36"/>
    <col min="8129" max="8129" width="20.140625" style="36" customWidth="1"/>
    <col min="8130" max="8130" width="4.28515625" style="36" customWidth="1"/>
    <col min="8131" max="8131" width="39" style="36" customWidth="1"/>
    <col min="8132" max="8132" width="53.5703125" style="36" customWidth="1"/>
    <col min="8133" max="8136" width="7.7109375" style="36" customWidth="1"/>
    <col min="8137" max="8137" width="10" style="36" customWidth="1"/>
    <col min="8138" max="8139" width="9.28515625" style="36" customWidth="1"/>
    <col min="8140" max="8140" width="8" style="36" customWidth="1"/>
    <col min="8141" max="8384" width="9.140625" style="36"/>
    <col min="8385" max="8385" width="20.140625" style="36" customWidth="1"/>
    <col min="8386" max="8386" width="4.28515625" style="36" customWidth="1"/>
    <col min="8387" max="8387" width="39" style="36" customWidth="1"/>
    <col min="8388" max="8388" width="53.5703125" style="36" customWidth="1"/>
    <col min="8389" max="8392" width="7.7109375" style="36" customWidth="1"/>
    <col min="8393" max="8393" width="10" style="36" customWidth="1"/>
    <col min="8394" max="8395" width="9.28515625" style="36" customWidth="1"/>
    <col min="8396" max="8396" width="8" style="36" customWidth="1"/>
    <col min="8397" max="8640" width="9.140625" style="36"/>
    <col min="8641" max="8641" width="20.140625" style="36" customWidth="1"/>
    <col min="8642" max="8642" width="4.28515625" style="36" customWidth="1"/>
    <col min="8643" max="8643" width="39" style="36" customWidth="1"/>
    <col min="8644" max="8644" width="53.5703125" style="36" customWidth="1"/>
    <col min="8645" max="8648" width="7.7109375" style="36" customWidth="1"/>
    <col min="8649" max="8649" width="10" style="36" customWidth="1"/>
    <col min="8650" max="8651" width="9.28515625" style="36" customWidth="1"/>
    <col min="8652" max="8652" width="8" style="36" customWidth="1"/>
    <col min="8653" max="8896" width="9.140625" style="36"/>
    <col min="8897" max="8897" width="20.140625" style="36" customWidth="1"/>
    <col min="8898" max="8898" width="4.28515625" style="36" customWidth="1"/>
    <col min="8899" max="8899" width="39" style="36" customWidth="1"/>
    <col min="8900" max="8900" width="53.5703125" style="36" customWidth="1"/>
    <col min="8901" max="8904" width="7.7109375" style="36" customWidth="1"/>
    <col min="8905" max="8905" width="10" style="36" customWidth="1"/>
    <col min="8906" max="8907" width="9.28515625" style="36" customWidth="1"/>
    <col min="8908" max="8908" width="8" style="36" customWidth="1"/>
    <col min="8909" max="9152" width="9.140625" style="36"/>
    <col min="9153" max="9153" width="20.140625" style="36" customWidth="1"/>
    <col min="9154" max="9154" width="4.28515625" style="36" customWidth="1"/>
    <col min="9155" max="9155" width="39" style="36" customWidth="1"/>
    <col min="9156" max="9156" width="53.5703125" style="36" customWidth="1"/>
    <col min="9157" max="9160" width="7.7109375" style="36" customWidth="1"/>
    <col min="9161" max="9161" width="10" style="36" customWidth="1"/>
    <col min="9162" max="9163" width="9.28515625" style="36" customWidth="1"/>
    <col min="9164" max="9164" width="8" style="36" customWidth="1"/>
    <col min="9165" max="9408" width="9.140625" style="36"/>
    <col min="9409" max="9409" width="20.140625" style="36" customWidth="1"/>
    <col min="9410" max="9410" width="4.28515625" style="36" customWidth="1"/>
    <col min="9411" max="9411" width="39" style="36" customWidth="1"/>
    <col min="9412" max="9412" width="53.5703125" style="36" customWidth="1"/>
    <col min="9413" max="9416" width="7.7109375" style="36" customWidth="1"/>
    <col min="9417" max="9417" width="10" style="36" customWidth="1"/>
    <col min="9418" max="9419" width="9.28515625" style="36" customWidth="1"/>
    <col min="9420" max="9420" width="8" style="36" customWidth="1"/>
    <col min="9421" max="9664" width="9.140625" style="36"/>
    <col min="9665" max="9665" width="20.140625" style="36" customWidth="1"/>
    <col min="9666" max="9666" width="4.28515625" style="36" customWidth="1"/>
    <col min="9667" max="9667" width="39" style="36" customWidth="1"/>
    <col min="9668" max="9668" width="53.5703125" style="36" customWidth="1"/>
    <col min="9669" max="9672" width="7.7109375" style="36" customWidth="1"/>
    <col min="9673" max="9673" width="10" style="36" customWidth="1"/>
    <col min="9674" max="9675" width="9.28515625" style="36" customWidth="1"/>
    <col min="9676" max="9676" width="8" style="36" customWidth="1"/>
    <col min="9677" max="9920" width="9.140625" style="36"/>
    <col min="9921" max="9921" width="20.140625" style="36" customWidth="1"/>
    <col min="9922" max="9922" width="4.28515625" style="36" customWidth="1"/>
    <col min="9923" max="9923" width="39" style="36" customWidth="1"/>
    <col min="9924" max="9924" width="53.5703125" style="36" customWidth="1"/>
    <col min="9925" max="9928" width="7.7109375" style="36" customWidth="1"/>
    <col min="9929" max="9929" width="10" style="36" customWidth="1"/>
    <col min="9930" max="9931" width="9.28515625" style="36" customWidth="1"/>
    <col min="9932" max="9932" width="8" style="36" customWidth="1"/>
    <col min="9933" max="10176" width="9.140625" style="36"/>
    <col min="10177" max="10177" width="20.140625" style="36" customWidth="1"/>
    <col min="10178" max="10178" width="4.28515625" style="36" customWidth="1"/>
    <col min="10179" max="10179" width="39" style="36" customWidth="1"/>
    <col min="10180" max="10180" width="53.5703125" style="36" customWidth="1"/>
    <col min="10181" max="10184" width="7.7109375" style="36" customWidth="1"/>
    <col min="10185" max="10185" width="10" style="36" customWidth="1"/>
    <col min="10186" max="10187" width="9.28515625" style="36" customWidth="1"/>
    <col min="10188" max="10188" width="8" style="36" customWidth="1"/>
    <col min="10189" max="10432" width="9.140625" style="36"/>
    <col min="10433" max="10433" width="20.140625" style="36" customWidth="1"/>
    <col min="10434" max="10434" width="4.28515625" style="36" customWidth="1"/>
    <col min="10435" max="10435" width="39" style="36" customWidth="1"/>
    <col min="10436" max="10436" width="53.5703125" style="36" customWidth="1"/>
    <col min="10437" max="10440" width="7.7109375" style="36" customWidth="1"/>
    <col min="10441" max="10441" width="10" style="36" customWidth="1"/>
    <col min="10442" max="10443" width="9.28515625" style="36" customWidth="1"/>
    <col min="10444" max="10444" width="8" style="36" customWidth="1"/>
    <col min="10445" max="10688" width="9.140625" style="36"/>
    <col min="10689" max="10689" width="20.140625" style="36" customWidth="1"/>
    <col min="10690" max="10690" width="4.28515625" style="36" customWidth="1"/>
    <col min="10691" max="10691" width="39" style="36" customWidth="1"/>
    <col min="10692" max="10692" width="53.5703125" style="36" customWidth="1"/>
    <col min="10693" max="10696" width="7.7109375" style="36" customWidth="1"/>
    <col min="10697" max="10697" width="10" style="36" customWidth="1"/>
    <col min="10698" max="10699" width="9.28515625" style="36" customWidth="1"/>
    <col min="10700" max="10700" width="8" style="36" customWidth="1"/>
    <col min="10701" max="10944" width="9.140625" style="36"/>
    <col min="10945" max="10945" width="20.140625" style="36" customWidth="1"/>
    <col min="10946" max="10946" width="4.28515625" style="36" customWidth="1"/>
    <col min="10947" max="10947" width="39" style="36" customWidth="1"/>
    <col min="10948" max="10948" width="53.5703125" style="36" customWidth="1"/>
    <col min="10949" max="10952" width="7.7109375" style="36" customWidth="1"/>
    <col min="10953" max="10953" width="10" style="36" customWidth="1"/>
    <col min="10954" max="10955" width="9.28515625" style="36" customWidth="1"/>
    <col min="10956" max="10956" width="8" style="36" customWidth="1"/>
    <col min="10957" max="11200" width="9.140625" style="36"/>
    <col min="11201" max="11201" width="20.140625" style="36" customWidth="1"/>
    <col min="11202" max="11202" width="4.28515625" style="36" customWidth="1"/>
    <col min="11203" max="11203" width="39" style="36" customWidth="1"/>
    <col min="11204" max="11204" width="53.5703125" style="36" customWidth="1"/>
    <col min="11205" max="11208" width="7.7109375" style="36" customWidth="1"/>
    <col min="11209" max="11209" width="10" style="36" customWidth="1"/>
    <col min="11210" max="11211" width="9.28515625" style="36" customWidth="1"/>
    <col min="11212" max="11212" width="8" style="36" customWidth="1"/>
    <col min="11213" max="11456" width="9.140625" style="36"/>
    <col min="11457" max="11457" width="20.140625" style="36" customWidth="1"/>
    <col min="11458" max="11458" width="4.28515625" style="36" customWidth="1"/>
    <col min="11459" max="11459" width="39" style="36" customWidth="1"/>
    <col min="11460" max="11460" width="53.5703125" style="36" customWidth="1"/>
    <col min="11461" max="11464" width="7.7109375" style="36" customWidth="1"/>
    <col min="11465" max="11465" width="10" style="36" customWidth="1"/>
    <col min="11466" max="11467" width="9.28515625" style="36" customWidth="1"/>
    <col min="11468" max="11468" width="8" style="36" customWidth="1"/>
    <col min="11469" max="11712" width="9.140625" style="36"/>
    <col min="11713" max="11713" width="20.140625" style="36" customWidth="1"/>
    <col min="11714" max="11714" width="4.28515625" style="36" customWidth="1"/>
    <col min="11715" max="11715" width="39" style="36" customWidth="1"/>
    <col min="11716" max="11716" width="53.5703125" style="36" customWidth="1"/>
    <col min="11717" max="11720" width="7.7109375" style="36" customWidth="1"/>
    <col min="11721" max="11721" width="10" style="36" customWidth="1"/>
    <col min="11722" max="11723" width="9.28515625" style="36" customWidth="1"/>
    <col min="11724" max="11724" width="8" style="36" customWidth="1"/>
    <col min="11725" max="11968" width="9.140625" style="36"/>
    <col min="11969" max="11969" width="20.140625" style="36" customWidth="1"/>
    <col min="11970" max="11970" width="4.28515625" style="36" customWidth="1"/>
    <col min="11971" max="11971" width="39" style="36" customWidth="1"/>
    <col min="11972" max="11972" width="53.5703125" style="36" customWidth="1"/>
    <col min="11973" max="11976" width="7.7109375" style="36" customWidth="1"/>
    <col min="11977" max="11977" width="10" style="36" customWidth="1"/>
    <col min="11978" max="11979" width="9.28515625" style="36" customWidth="1"/>
    <col min="11980" max="11980" width="8" style="36" customWidth="1"/>
    <col min="11981" max="12224" width="9.140625" style="36"/>
    <col min="12225" max="12225" width="20.140625" style="36" customWidth="1"/>
    <col min="12226" max="12226" width="4.28515625" style="36" customWidth="1"/>
    <col min="12227" max="12227" width="39" style="36" customWidth="1"/>
    <col min="12228" max="12228" width="53.5703125" style="36" customWidth="1"/>
    <col min="12229" max="12232" width="7.7109375" style="36" customWidth="1"/>
    <col min="12233" max="12233" width="10" style="36" customWidth="1"/>
    <col min="12234" max="12235" width="9.28515625" style="36" customWidth="1"/>
    <col min="12236" max="12236" width="8" style="36" customWidth="1"/>
    <col min="12237" max="12480" width="9.140625" style="36"/>
    <col min="12481" max="12481" width="20.140625" style="36" customWidth="1"/>
    <col min="12482" max="12482" width="4.28515625" style="36" customWidth="1"/>
    <col min="12483" max="12483" width="39" style="36" customWidth="1"/>
    <col min="12484" max="12484" width="53.5703125" style="36" customWidth="1"/>
    <col min="12485" max="12488" width="7.7109375" style="36" customWidth="1"/>
    <col min="12489" max="12489" width="10" style="36" customWidth="1"/>
    <col min="12490" max="12491" width="9.28515625" style="36" customWidth="1"/>
    <col min="12492" max="12492" width="8" style="36" customWidth="1"/>
    <col min="12493" max="12736" width="9.140625" style="36"/>
    <col min="12737" max="12737" width="20.140625" style="36" customWidth="1"/>
    <col min="12738" max="12738" width="4.28515625" style="36" customWidth="1"/>
    <col min="12739" max="12739" width="39" style="36" customWidth="1"/>
    <col min="12740" max="12740" width="53.5703125" style="36" customWidth="1"/>
    <col min="12741" max="12744" width="7.7109375" style="36" customWidth="1"/>
    <col min="12745" max="12745" width="10" style="36" customWidth="1"/>
    <col min="12746" max="12747" width="9.28515625" style="36" customWidth="1"/>
    <col min="12748" max="12748" width="8" style="36" customWidth="1"/>
    <col min="12749" max="12992" width="9.140625" style="36"/>
    <col min="12993" max="12993" width="20.140625" style="36" customWidth="1"/>
    <col min="12994" max="12994" width="4.28515625" style="36" customWidth="1"/>
    <col min="12995" max="12995" width="39" style="36" customWidth="1"/>
    <col min="12996" max="12996" width="53.5703125" style="36" customWidth="1"/>
    <col min="12997" max="13000" width="7.7109375" style="36" customWidth="1"/>
    <col min="13001" max="13001" width="10" style="36" customWidth="1"/>
    <col min="13002" max="13003" width="9.28515625" style="36" customWidth="1"/>
    <col min="13004" max="13004" width="8" style="36" customWidth="1"/>
    <col min="13005" max="13248" width="9.140625" style="36"/>
    <col min="13249" max="13249" width="20.140625" style="36" customWidth="1"/>
    <col min="13250" max="13250" width="4.28515625" style="36" customWidth="1"/>
    <col min="13251" max="13251" width="39" style="36" customWidth="1"/>
    <col min="13252" max="13252" width="53.5703125" style="36" customWidth="1"/>
    <col min="13253" max="13256" width="7.7109375" style="36" customWidth="1"/>
    <col min="13257" max="13257" width="10" style="36" customWidth="1"/>
    <col min="13258" max="13259" width="9.28515625" style="36" customWidth="1"/>
    <col min="13260" max="13260" width="8" style="36" customWidth="1"/>
    <col min="13261" max="13504" width="9.140625" style="36"/>
    <col min="13505" max="13505" width="20.140625" style="36" customWidth="1"/>
    <col min="13506" max="13506" width="4.28515625" style="36" customWidth="1"/>
    <col min="13507" max="13507" width="39" style="36" customWidth="1"/>
    <col min="13508" max="13508" width="53.5703125" style="36" customWidth="1"/>
    <col min="13509" max="13512" width="7.7109375" style="36" customWidth="1"/>
    <col min="13513" max="13513" width="10" style="36" customWidth="1"/>
    <col min="13514" max="13515" width="9.28515625" style="36" customWidth="1"/>
    <col min="13516" max="13516" width="8" style="36" customWidth="1"/>
    <col min="13517" max="13760" width="9.140625" style="36"/>
    <col min="13761" max="13761" width="20.140625" style="36" customWidth="1"/>
    <col min="13762" max="13762" width="4.28515625" style="36" customWidth="1"/>
    <col min="13763" max="13763" width="39" style="36" customWidth="1"/>
    <col min="13764" max="13764" width="53.5703125" style="36" customWidth="1"/>
    <col min="13765" max="13768" width="7.7109375" style="36" customWidth="1"/>
    <col min="13769" max="13769" width="10" style="36" customWidth="1"/>
    <col min="13770" max="13771" width="9.28515625" style="36" customWidth="1"/>
    <col min="13772" max="13772" width="8" style="36" customWidth="1"/>
    <col min="13773" max="14016" width="9.140625" style="36"/>
    <col min="14017" max="14017" width="20.140625" style="36" customWidth="1"/>
    <col min="14018" max="14018" width="4.28515625" style="36" customWidth="1"/>
    <col min="14019" max="14019" width="39" style="36" customWidth="1"/>
    <col min="14020" max="14020" width="53.5703125" style="36" customWidth="1"/>
    <col min="14021" max="14024" width="7.7109375" style="36" customWidth="1"/>
    <col min="14025" max="14025" width="10" style="36" customWidth="1"/>
    <col min="14026" max="14027" width="9.28515625" style="36" customWidth="1"/>
    <col min="14028" max="14028" width="8" style="36" customWidth="1"/>
    <col min="14029" max="14272" width="9.140625" style="36"/>
    <col min="14273" max="14273" width="20.140625" style="36" customWidth="1"/>
    <col min="14274" max="14274" width="4.28515625" style="36" customWidth="1"/>
    <col min="14275" max="14275" width="39" style="36" customWidth="1"/>
    <col min="14276" max="14276" width="53.5703125" style="36" customWidth="1"/>
    <col min="14277" max="14280" width="7.7109375" style="36" customWidth="1"/>
    <col min="14281" max="14281" width="10" style="36" customWidth="1"/>
    <col min="14282" max="14283" width="9.28515625" style="36" customWidth="1"/>
    <col min="14284" max="14284" width="8" style="36" customWidth="1"/>
    <col min="14285" max="14528" width="9.140625" style="36"/>
    <col min="14529" max="14529" width="20.140625" style="36" customWidth="1"/>
    <col min="14530" max="14530" width="4.28515625" style="36" customWidth="1"/>
    <col min="14531" max="14531" width="39" style="36" customWidth="1"/>
    <col min="14532" max="14532" width="53.5703125" style="36" customWidth="1"/>
    <col min="14533" max="14536" width="7.7109375" style="36" customWidth="1"/>
    <col min="14537" max="14537" width="10" style="36" customWidth="1"/>
    <col min="14538" max="14539" width="9.28515625" style="36" customWidth="1"/>
    <col min="14540" max="14540" width="8" style="36" customWidth="1"/>
    <col min="14541" max="14784" width="9.140625" style="36"/>
    <col min="14785" max="14785" width="20.140625" style="36" customWidth="1"/>
    <col min="14786" max="14786" width="4.28515625" style="36" customWidth="1"/>
    <col min="14787" max="14787" width="39" style="36" customWidth="1"/>
    <col min="14788" max="14788" width="53.5703125" style="36" customWidth="1"/>
    <col min="14789" max="14792" width="7.7109375" style="36" customWidth="1"/>
    <col min="14793" max="14793" width="10" style="36" customWidth="1"/>
    <col min="14794" max="14795" width="9.28515625" style="36" customWidth="1"/>
    <col min="14796" max="14796" width="8" style="36" customWidth="1"/>
    <col min="14797" max="15040" width="9.140625" style="36"/>
    <col min="15041" max="15041" width="20.140625" style="36" customWidth="1"/>
    <col min="15042" max="15042" width="4.28515625" style="36" customWidth="1"/>
    <col min="15043" max="15043" width="39" style="36" customWidth="1"/>
    <col min="15044" max="15044" width="53.5703125" style="36" customWidth="1"/>
    <col min="15045" max="15048" width="7.7109375" style="36" customWidth="1"/>
    <col min="15049" max="15049" width="10" style="36" customWidth="1"/>
    <col min="15050" max="15051" width="9.28515625" style="36" customWidth="1"/>
    <col min="15052" max="15052" width="8" style="36" customWidth="1"/>
    <col min="15053" max="15296" width="9.140625" style="36"/>
    <col min="15297" max="15297" width="20.140625" style="36" customWidth="1"/>
    <col min="15298" max="15298" width="4.28515625" style="36" customWidth="1"/>
    <col min="15299" max="15299" width="39" style="36" customWidth="1"/>
    <col min="15300" max="15300" width="53.5703125" style="36" customWidth="1"/>
    <col min="15301" max="15304" width="7.7109375" style="36" customWidth="1"/>
    <col min="15305" max="15305" width="10" style="36" customWidth="1"/>
    <col min="15306" max="15307" width="9.28515625" style="36" customWidth="1"/>
    <col min="15308" max="15308" width="8" style="36" customWidth="1"/>
    <col min="15309" max="15552" width="9.140625" style="36"/>
    <col min="15553" max="15553" width="20.140625" style="36" customWidth="1"/>
    <col min="15554" max="15554" width="4.28515625" style="36" customWidth="1"/>
    <col min="15555" max="15555" width="39" style="36" customWidth="1"/>
    <col min="15556" max="15556" width="53.5703125" style="36" customWidth="1"/>
    <col min="15557" max="15560" width="7.7109375" style="36" customWidth="1"/>
    <col min="15561" max="15561" width="10" style="36" customWidth="1"/>
    <col min="15562" max="15563" width="9.28515625" style="36" customWidth="1"/>
    <col min="15564" max="15564" width="8" style="36" customWidth="1"/>
    <col min="15565" max="15808" width="9.140625" style="36"/>
    <col min="15809" max="15809" width="20.140625" style="36" customWidth="1"/>
    <col min="15810" max="15810" width="4.28515625" style="36" customWidth="1"/>
    <col min="15811" max="15811" width="39" style="36" customWidth="1"/>
    <col min="15812" max="15812" width="53.5703125" style="36" customWidth="1"/>
    <col min="15813" max="15816" width="7.7109375" style="36" customWidth="1"/>
    <col min="15817" max="15817" width="10" style="36" customWidth="1"/>
    <col min="15818" max="15819" width="9.28515625" style="36" customWidth="1"/>
    <col min="15820" max="15820" width="8" style="36" customWidth="1"/>
    <col min="15821" max="16064" width="9.140625" style="36"/>
    <col min="16065" max="16065" width="20.140625" style="36" customWidth="1"/>
    <col min="16066" max="16066" width="4.28515625" style="36" customWidth="1"/>
    <col min="16067" max="16067" width="39" style="36" customWidth="1"/>
    <col min="16068" max="16068" width="53.5703125" style="36" customWidth="1"/>
    <col min="16069" max="16072" width="7.7109375" style="36" customWidth="1"/>
    <col min="16073" max="16073" width="10" style="36" customWidth="1"/>
    <col min="16074" max="16075" width="9.28515625" style="36" customWidth="1"/>
    <col min="16076" max="16076" width="8" style="36" customWidth="1"/>
    <col min="16077" max="16384" width="9.140625" style="36"/>
  </cols>
  <sheetData>
    <row r="1" spans="1:10" ht="42" customHeight="1">
      <c r="A1" s="51"/>
      <c r="B1" s="51"/>
      <c r="C1" s="193" t="s">
        <v>1282</v>
      </c>
      <c r="D1" s="193"/>
      <c r="E1" s="193"/>
      <c r="F1" s="193"/>
      <c r="G1" s="193"/>
      <c r="H1" s="193"/>
      <c r="I1" s="193"/>
    </row>
    <row r="2" spans="1:10" ht="8.25" customHeight="1">
      <c r="D2" s="37"/>
      <c r="F2" s="37"/>
      <c r="G2" s="37"/>
      <c r="H2" s="37"/>
    </row>
    <row r="3" spans="1:10" s="37" customFormat="1" ht="15.75" customHeight="1">
      <c r="A3" s="217" t="s">
        <v>1060</v>
      </c>
      <c r="B3" s="217" t="s">
        <v>1060</v>
      </c>
      <c r="C3" s="219" t="s">
        <v>1056</v>
      </c>
      <c r="D3" s="220"/>
      <c r="E3" s="219" t="s">
        <v>1057</v>
      </c>
      <c r="F3" s="220"/>
      <c r="G3" s="225" t="s">
        <v>1111</v>
      </c>
      <c r="H3" s="225" t="s">
        <v>1149</v>
      </c>
      <c r="I3" s="207" t="s">
        <v>1172</v>
      </c>
      <c r="J3" s="217" t="s">
        <v>1213</v>
      </c>
    </row>
    <row r="4" spans="1:10" s="37" customFormat="1">
      <c r="A4" s="218"/>
      <c r="B4" s="218"/>
      <c r="C4" s="221"/>
      <c r="D4" s="222"/>
      <c r="E4" s="221"/>
      <c r="F4" s="222"/>
      <c r="G4" s="226"/>
      <c r="H4" s="226"/>
      <c r="I4" s="207"/>
      <c r="J4" s="218"/>
    </row>
    <row r="5" spans="1:10" s="37" customFormat="1">
      <c r="A5" s="218"/>
      <c r="B5" s="218"/>
      <c r="C5" s="223"/>
      <c r="D5" s="224"/>
      <c r="E5" s="223"/>
      <c r="F5" s="224"/>
      <c r="G5" s="226"/>
      <c r="H5" s="226"/>
      <c r="I5" s="207"/>
      <c r="J5" s="230"/>
    </row>
    <row r="6" spans="1:10" s="37" customFormat="1" ht="20.25" customHeight="1">
      <c r="A6" s="54"/>
      <c r="B6" s="54"/>
      <c r="C6" s="52" t="s">
        <v>1030</v>
      </c>
      <c r="D6" s="52" t="s">
        <v>1064</v>
      </c>
      <c r="E6" s="52" t="s">
        <v>0</v>
      </c>
      <c r="F6" s="72" t="s">
        <v>1064</v>
      </c>
      <c r="G6" s="55"/>
      <c r="H6" s="55"/>
      <c r="I6" s="47" t="s">
        <v>1171</v>
      </c>
      <c r="J6" s="69" t="s">
        <v>1171</v>
      </c>
    </row>
    <row r="7" spans="1:10" ht="15.75" customHeight="1">
      <c r="A7" s="65">
        <v>1</v>
      </c>
      <c r="B7" s="44">
        <v>1</v>
      </c>
      <c r="C7" s="209" t="s">
        <v>358</v>
      </c>
      <c r="D7" s="210"/>
      <c r="E7" s="211"/>
      <c r="F7" s="45" t="s">
        <v>1146</v>
      </c>
      <c r="G7" s="45" t="s">
        <v>1146</v>
      </c>
      <c r="H7" s="45" t="s">
        <v>1146</v>
      </c>
      <c r="I7" s="45" t="s">
        <v>1146</v>
      </c>
      <c r="J7" s="45" t="s">
        <v>1146</v>
      </c>
    </row>
    <row r="8" spans="1:10">
      <c r="A8" s="65">
        <v>2</v>
      </c>
      <c r="B8" s="44">
        <v>2</v>
      </c>
      <c r="C8" s="209" t="s">
        <v>982</v>
      </c>
      <c r="D8" s="210"/>
      <c r="E8" s="211"/>
      <c r="F8" s="45" t="s">
        <v>1146</v>
      </c>
      <c r="G8" s="45" t="s">
        <v>1146</v>
      </c>
      <c r="H8" s="45" t="s">
        <v>1146</v>
      </c>
      <c r="I8" s="45" t="s">
        <v>1146</v>
      </c>
      <c r="J8" s="45" t="s">
        <v>1146</v>
      </c>
    </row>
    <row r="9" spans="1:10" ht="15.75" customHeight="1">
      <c r="A9" s="65">
        <v>3</v>
      </c>
      <c r="B9" s="44">
        <v>3</v>
      </c>
      <c r="C9" s="209" t="s">
        <v>987</v>
      </c>
      <c r="D9" s="210"/>
      <c r="E9" s="211"/>
      <c r="F9" s="45" t="s">
        <v>1146</v>
      </c>
      <c r="G9" s="45" t="s">
        <v>1146</v>
      </c>
      <c r="H9" s="45" t="s">
        <v>1146</v>
      </c>
      <c r="I9" s="45" t="s">
        <v>1146</v>
      </c>
      <c r="J9" s="45" t="s">
        <v>1146</v>
      </c>
    </row>
    <row r="10" spans="1:10" ht="63">
      <c r="A10" s="65">
        <v>4</v>
      </c>
      <c r="B10" s="53">
        <v>6</v>
      </c>
      <c r="C10" s="50" t="s">
        <v>27</v>
      </c>
      <c r="D10" s="59" t="s">
        <v>23</v>
      </c>
      <c r="E10" s="56" t="s">
        <v>1049</v>
      </c>
      <c r="F10" s="61" t="s">
        <v>24</v>
      </c>
      <c r="G10" s="57" t="s">
        <v>1134</v>
      </c>
      <c r="H10" s="39" t="s">
        <v>1063</v>
      </c>
      <c r="I10" s="41" t="s">
        <v>648</v>
      </c>
      <c r="J10" s="70"/>
    </row>
    <row r="11" spans="1:10" ht="15.75" customHeight="1">
      <c r="A11" s="65">
        <v>5</v>
      </c>
      <c r="B11" s="44">
        <v>7</v>
      </c>
      <c r="C11" s="209" t="s">
        <v>983</v>
      </c>
      <c r="D11" s="210"/>
      <c r="E11" s="211"/>
      <c r="F11" s="45" t="s">
        <v>1146</v>
      </c>
      <c r="G11" s="45" t="s">
        <v>1146</v>
      </c>
      <c r="H11" s="45" t="s">
        <v>1146</v>
      </c>
      <c r="I11" s="45" t="s">
        <v>1146</v>
      </c>
      <c r="J11" s="45" t="s">
        <v>1146</v>
      </c>
    </row>
    <row r="12" spans="1:10">
      <c r="A12" s="65">
        <v>6</v>
      </c>
      <c r="B12" s="44">
        <v>8</v>
      </c>
      <c r="C12" s="209" t="s">
        <v>1065</v>
      </c>
      <c r="D12" s="210"/>
      <c r="E12" s="211"/>
      <c r="F12" s="45" t="s">
        <v>1146</v>
      </c>
      <c r="G12" s="45" t="s">
        <v>1146</v>
      </c>
      <c r="H12" s="45" t="s">
        <v>1146</v>
      </c>
      <c r="I12" s="45" t="s">
        <v>1146</v>
      </c>
      <c r="J12" s="45" t="s">
        <v>1146</v>
      </c>
    </row>
    <row r="13" spans="1:10" ht="47.25">
      <c r="A13" s="65">
        <v>7</v>
      </c>
      <c r="B13" s="53">
        <v>23</v>
      </c>
      <c r="C13" s="50" t="s">
        <v>28</v>
      </c>
      <c r="D13" s="59" t="s">
        <v>23</v>
      </c>
      <c r="E13" s="50" t="s">
        <v>359</v>
      </c>
      <c r="F13" s="59" t="s">
        <v>23</v>
      </c>
      <c r="G13" s="57" t="s">
        <v>1134</v>
      </c>
      <c r="H13" s="39" t="s">
        <v>1063</v>
      </c>
      <c r="I13" s="41" t="s">
        <v>648</v>
      </c>
      <c r="J13" s="70"/>
    </row>
    <row r="14" spans="1:10" ht="31.5">
      <c r="A14" s="65">
        <v>8</v>
      </c>
      <c r="B14" s="53">
        <v>24</v>
      </c>
      <c r="C14" s="50" t="s">
        <v>360</v>
      </c>
      <c r="D14" s="59" t="s">
        <v>25</v>
      </c>
      <c r="E14" s="50" t="s">
        <v>361</v>
      </c>
      <c r="F14" s="59" t="s">
        <v>25</v>
      </c>
      <c r="G14" s="57" t="s">
        <v>1134</v>
      </c>
      <c r="H14" s="39" t="s">
        <v>1063</v>
      </c>
      <c r="I14" s="41" t="s">
        <v>648</v>
      </c>
      <c r="J14" s="70"/>
    </row>
    <row r="15" spans="1:10" ht="31.5">
      <c r="A15" s="65">
        <v>9</v>
      </c>
      <c r="B15" s="53">
        <v>25</v>
      </c>
      <c r="C15" s="50" t="s">
        <v>362</v>
      </c>
      <c r="D15" s="59" t="s">
        <v>23</v>
      </c>
      <c r="E15" s="50" t="s">
        <v>363</v>
      </c>
      <c r="F15" s="59" t="s">
        <v>25</v>
      </c>
      <c r="G15" s="57" t="s">
        <v>1134</v>
      </c>
      <c r="H15" s="39" t="s">
        <v>1063</v>
      </c>
      <c r="I15" s="41" t="s">
        <v>648</v>
      </c>
      <c r="J15" s="70"/>
    </row>
    <row r="16" spans="1:10" ht="47.25">
      <c r="A16" s="65">
        <v>10</v>
      </c>
      <c r="B16" s="53">
        <v>26</v>
      </c>
      <c r="C16" s="50" t="s">
        <v>364</v>
      </c>
      <c r="D16" s="59" t="s">
        <v>23</v>
      </c>
      <c r="E16" s="50" t="s">
        <v>365</v>
      </c>
      <c r="F16" s="59" t="s">
        <v>25</v>
      </c>
      <c r="G16" s="57" t="s">
        <v>1134</v>
      </c>
      <c r="H16" s="39" t="s">
        <v>1063</v>
      </c>
      <c r="I16" s="41" t="s">
        <v>648</v>
      </c>
      <c r="J16" s="70"/>
    </row>
    <row r="17" spans="1:10" ht="47.25">
      <c r="A17" s="65">
        <v>11</v>
      </c>
      <c r="B17" s="53">
        <v>27</v>
      </c>
      <c r="C17" s="50" t="s">
        <v>366</v>
      </c>
      <c r="D17" s="59" t="s">
        <v>25</v>
      </c>
      <c r="E17" s="50" t="s">
        <v>367</v>
      </c>
      <c r="F17" s="59" t="s">
        <v>25</v>
      </c>
      <c r="G17" s="57" t="s">
        <v>1134</v>
      </c>
      <c r="H17" s="39" t="s">
        <v>1063</v>
      </c>
      <c r="I17" s="41" t="s">
        <v>648</v>
      </c>
      <c r="J17" s="70"/>
    </row>
    <row r="18" spans="1:10" ht="31.5">
      <c r="A18" s="65">
        <v>12</v>
      </c>
      <c r="B18" s="53">
        <v>28</v>
      </c>
      <c r="C18" s="50" t="s">
        <v>368</v>
      </c>
      <c r="D18" s="59" t="s">
        <v>25</v>
      </c>
      <c r="E18" s="50" t="s">
        <v>31</v>
      </c>
      <c r="F18" s="59" t="s">
        <v>25</v>
      </c>
      <c r="G18" s="57" t="s">
        <v>1134</v>
      </c>
      <c r="H18" s="39" t="s">
        <v>1063</v>
      </c>
      <c r="I18" s="41" t="s">
        <v>648</v>
      </c>
      <c r="J18" s="70"/>
    </row>
    <row r="19" spans="1:10" ht="47.25">
      <c r="A19" s="65">
        <v>13</v>
      </c>
      <c r="B19" s="53">
        <v>29</v>
      </c>
      <c r="C19" s="50" t="s">
        <v>369</v>
      </c>
      <c r="D19" s="59" t="s">
        <v>23</v>
      </c>
      <c r="E19" s="50" t="s">
        <v>370</v>
      </c>
      <c r="F19" s="59" t="s">
        <v>25</v>
      </c>
      <c r="G19" s="57" t="s">
        <v>1134</v>
      </c>
      <c r="H19" s="39" t="s">
        <v>1063</v>
      </c>
      <c r="I19" s="41" t="s">
        <v>648</v>
      </c>
      <c r="J19" s="70"/>
    </row>
    <row r="20" spans="1:10" ht="31.5">
      <c r="A20" s="65">
        <v>14</v>
      </c>
      <c r="B20" s="53">
        <v>30</v>
      </c>
      <c r="C20" s="50" t="s">
        <v>8</v>
      </c>
      <c r="D20" s="59" t="s">
        <v>23</v>
      </c>
      <c r="E20" s="50" t="s">
        <v>624</v>
      </c>
      <c r="F20" s="59" t="s">
        <v>105</v>
      </c>
      <c r="G20" s="57" t="s">
        <v>1134</v>
      </c>
      <c r="H20" s="39" t="s">
        <v>1063</v>
      </c>
      <c r="I20" s="41" t="s">
        <v>648</v>
      </c>
      <c r="J20" s="70"/>
    </row>
    <row r="21" spans="1:10" ht="31.5">
      <c r="A21" s="65">
        <v>15</v>
      </c>
      <c r="B21" s="53">
        <v>31</v>
      </c>
      <c r="C21" s="50" t="s">
        <v>371</v>
      </c>
      <c r="D21" s="59" t="s">
        <v>26</v>
      </c>
      <c r="E21" s="50" t="s">
        <v>372</v>
      </c>
      <c r="F21" s="59" t="s">
        <v>26</v>
      </c>
      <c r="G21" s="57" t="s">
        <v>1134</v>
      </c>
      <c r="H21" s="39" t="s">
        <v>1063</v>
      </c>
      <c r="I21" s="41" t="s">
        <v>648</v>
      </c>
      <c r="J21" s="70"/>
    </row>
    <row r="22" spans="1:10">
      <c r="A22" s="65">
        <v>16</v>
      </c>
      <c r="B22" s="44">
        <v>32</v>
      </c>
      <c r="C22" s="209" t="s">
        <v>1066</v>
      </c>
      <c r="D22" s="210"/>
      <c r="E22" s="211"/>
      <c r="F22" s="45" t="s">
        <v>1146</v>
      </c>
      <c r="G22" s="45" t="s">
        <v>1146</v>
      </c>
      <c r="H22" s="45" t="s">
        <v>1146</v>
      </c>
      <c r="I22" s="45" t="s">
        <v>1146</v>
      </c>
      <c r="J22" s="45"/>
    </row>
    <row r="23" spans="1:10" ht="31.5">
      <c r="A23" s="65">
        <v>17</v>
      </c>
      <c r="B23" s="53">
        <v>42</v>
      </c>
      <c r="C23" s="50" t="s">
        <v>373</v>
      </c>
      <c r="D23" s="59" t="s">
        <v>25</v>
      </c>
      <c r="E23" s="50" t="s">
        <v>374</v>
      </c>
      <c r="F23" s="59" t="s">
        <v>25</v>
      </c>
      <c r="G23" s="57" t="s">
        <v>1134</v>
      </c>
      <c r="H23" s="39" t="s">
        <v>1063</v>
      </c>
      <c r="I23" s="41" t="s">
        <v>648</v>
      </c>
      <c r="J23" s="70"/>
    </row>
    <row r="24" spans="1:10" ht="47.25">
      <c r="A24" s="65">
        <v>18</v>
      </c>
      <c r="B24" s="53">
        <v>43</v>
      </c>
      <c r="C24" s="50" t="s">
        <v>10</v>
      </c>
      <c r="D24" s="59" t="s">
        <v>23</v>
      </c>
      <c r="E24" s="50" t="s">
        <v>376</v>
      </c>
      <c r="F24" s="59" t="s">
        <v>25</v>
      </c>
      <c r="G24" s="57" t="s">
        <v>1134</v>
      </c>
      <c r="H24" s="39" t="s">
        <v>1063</v>
      </c>
      <c r="I24" s="41" t="s">
        <v>648</v>
      </c>
      <c r="J24" s="70"/>
    </row>
    <row r="25" spans="1:10" ht="31.5">
      <c r="A25" s="65">
        <v>19</v>
      </c>
      <c r="B25" s="53">
        <v>44</v>
      </c>
      <c r="C25" s="50" t="s">
        <v>377</v>
      </c>
      <c r="D25" s="59" t="s">
        <v>23</v>
      </c>
      <c r="E25" s="50" t="s">
        <v>378</v>
      </c>
      <c r="F25" s="59" t="s">
        <v>105</v>
      </c>
      <c r="G25" s="57" t="s">
        <v>1134</v>
      </c>
      <c r="H25" s="39" t="s">
        <v>1063</v>
      </c>
      <c r="I25" s="41" t="s">
        <v>648</v>
      </c>
      <c r="J25" s="70"/>
    </row>
    <row r="26" spans="1:10" ht="31.5">
      <c r="A26" s="65">
        <v>20</v>
      </c>
      <c r="B26" s="53">
        <v>45</v>
      </c>
      <c r="C26" s="50" t="s">
        <v>380</v>
      </c>
      <c r="D26" s="59" t="s">
        <v>25</v>
      </c>
      <c r="E26" s="50" t="s">
        <v>381</v>
      </c>
      <c r="F26" s="59" t="s">
        <v>25</v>
      </c>
      <c r="G26" s="57" t="s">
        <v>1134</v>
      </c>
      <c r="H26" s="39" t="s">
        <v>1063</v>
      </c>
      <c r="I26" s="41" t="s">
        <v>648</v>
      </c>
      <c r="J26" s="70"/>
    </row>
    <row r="27" spans="1:10" ht="31.5">
      <c r="A27" s="65">
        <v>21</v>
      </c>
      <c r="B27" s="53">
        <v>46</v>
      </c>
      <c r="C27" s="50" t="s">
        <v>382</v>
      </c>
      <c r="D27" s="59" t="s">
        <v>105</v>
      </c>
      <c r="E27" s="50" t="s">
        <v>383</v>
      </c>
      <c r="F27" s="59" t="s">
        <v>105</v>
      </c>
      <c r="G27" s="57" t="s">
        <v>1134</v>
      </c>
      <c r="H27" s="39" t="s">
        <v>1063</v>
      </c>
      <c r="I27" s="41" t="s">
        <v>648</v>
      </c>
      <c r="J27" s="70"/>
    </row>
    <row r="28" spans="1:10" ht="47.25">
      <c r="A28" s="65">
        <v>22</v>
      </c>
      <c r="B28" s="53">
        <v>47</v>
      </c>
      <c r="C28" s="50" t="s">
        <v>384</v>
      </c>
      <c r="D28" s="59" t="s">
        <v>26</v>
      </c>
      <c r="E28" s="50" t="s">
        <v>385</v>
      </c>
      <c r="F28" s="59" t="s">
        <v>26</v>
      </c>
      <c r="G28" s="57" t="s">
        <v>1134</v>
      </c>
      <c r="H28" s="39" t="s">
        <v>1063</v>
      </c>
      <c r="I28" s="41" t="s">
        <v>648</v>
      </c>
      <c r="J28" s="70"/>
    </row>
    <row r="29" spans="1:10">
      <c r="A29" s="65">
        <v>23</v>
      </c>
      <c r="B29" s="53">
        <v>48</v>
      </c>
      <c r="C29" s="50" t="s">
        <v>631</v>
      </c>
      <c r="D29" s="59" t="s">
        <v>26</v>
      </c>
      <c r="E29" s="50" t="s">
        <v>632</v>
      </c>
      <c r="F29" s="59" t="s">
        <v>26</v>
      </c>
      <c r="G29" s="57" t="s">
        <v>1134</v>
      </c>
      <c r="H29" s="39" t="s">
        <v>1063</v>
      </c>
      <c r="I29" s="41" t="s">
        <v>648</v>
      </c>
      <c r="J29" s="70"/>
    </row>
    <row r="30" spans="1:10">
      <c r="A30" s="65">
        <v>24</v>
      </c>
      <c r="B30" s="44">
        <v>49</v>
      </c>
      <c r="C30" s="209" t="s">
        <v>1036</v>
      </c>
      <c r="D30" s="210"/>
      <c r="E30" s="211"/>
      <c r="F30" s="45" t="s">
        <v>1146</v>
      </c>
      <c r="G30" s="45" t="s">
        <v>1146</v>
      </c>
      <c r="H30" s="45" t="s">
        <v>1146</v>
      </c>
      <c r="I30" s="45" t="s">
        <v>1146</v>
      </c>
      <c r="J30" s="45" t="s">
        <v>1146</v>
      </c>
    </row>
    <row r="31" spans="1:10" ht="63">
      <c r="A31" s="65">
        <v>25</v>
      </c>
      <c r="B31" s="53">
        <v>52</v>
      </c>
      <c r="C31" s="50" t="s">
        <v>388</v>
      </c>
      <c r="D31" s="59" t="s">
        <v>25</v>
      </c>
      <c r="E31" s="50" t="s">
        <v>389</v>
      </c>
      <c r="F31" s="59" t="s">
        <v>25</v>
      </c>
      <c r="G31" s="57" t="s">
        <v>1134</v>
      </c>
      <c r="H31" s="39" t="s">
        <v>1063</v>
      </c>
      <c r="I31" s="41" t="s">
        <v>648</v>
      </c>
      <c r="J31" s="70"/>
    </row>
    <row r="32" spans="1:10" ht="63">
      <c r="A32" s="65">
        <v>26</v>
      </c>
      <c r="B32" s="53">
        <v>55</v>
      </c>
      <c r="C32" s="50" t="s">
        <v>392</v>
      </c>
      <c r="D32" s="59" t="s">
        <v>23</v>
      </c>
      <c r="E32" s="50" t="s">
        <v>393</v>
      </c>
      <c r="F32" s="59" t="s">
        <v>25</v>
      </c>
      <c r="G32" s="57" t="s">
        <v>1134</v>
      </c>
      <c r="H32" s="39" t="s">
        <v>1063</v>
      </c>
      <c r="I32" s="41" t="s">
        <v>648</v>
      </c>
      <c r="J32" s="70"/>
    </row>
    <row r="33" spans="1:10" ht="31.5">
      <c r="A33" s="65">
        <v>27</v>
      </c>
      <c r="B33" s="53">
        <v>58</v>
      </c>
      <c r="C33" s="50" t="s">
        <v>396</v>
      </c>
      <c r="D33" s="59" t="s">
        <v>25</v>
      </c>
      <c r="E33" s="50" t="s">
        <v>397</v>
      </c>
      <c r="F33" s="59" t="s">
        <v>25</v>
      </c>
      <c r="G33" s="57" t="s">
        <v>1134</v>
      </c>
      <c r="H33" s="39" t="s">
        <v>1063</v>
      </c>
      <c r="I33" s="41" t="s">
        <v>648</v>
      </c>
      <c r="J33" s="70"/>
    </row>
    <row r="34" spans="1:10" ht="47.25">
      <c r="A34" s="65">
        <v>28</v>
      </c>
      <c r="B34" s="53">
        <v>61</v>
      </c>
      <c r="C34" s="50" t="s">
        <v>400</v>
      </c>
      <c r="D34" s="59" t="s">
        <v>25</v>
      </c>
      <c r="E34" s="50" t="s">
        <v>401</v>
      </c>
      <c r="F34" s="59" t="s">
        <v>25</v>
      </c>
      <c r="G34" s="57" t="s">
        <v>1134</v>
      </c>
      <c r="H34" s="39" t="s">
        <v>1063</v>
      </c>
      <c r="I34" s="41" t="s">
        <v>648</v>
      </c>
      <c r="J34" s="70"/>
    </row>
    <row r="35" spans="1:10" ht="47.25">
      <c r="A35" s="65">
        <v>29</v>
      </c>
      <c r="B35" s="53">
        <v>64</v>
      </c>
      <c r="C35" s="50" t="s">
        <v>404</v>
      </c>
      <c r="D35" s="59" t="s">
        <v>25</v>
      </c>
      <c r="E35" s="50" t="s">
        <v>405</v>
      </c>
      <c r="F35" s="59" t="s">
        <v>25</v>
      </c>
      <c r="G35" s="57" t="s">
        <v>1134</v>
      </c>
      <c r="H35" s="39" t="s">
        <v>1063</v>
      </c>
      <c r="I35" s="41" t="s">
        <v>648</v>
      </c>
      <c r="J35" s="70"/>
    </row>
    <row r="36" spans="1:10">
      <c r="A36" s="65">
        <v>30</v>
      </c>
      <c r="B36" s="44">
        <v>65</v>
      </c>
      <c r="C36" s="209" t="s">
        <v>1037</v>
      </c>
      <c r="D36" s="210"/>
      <c r="E36" s="211"/>
      <c r="F36" s="45" t="s">
        <v>1146</v>
      </c>
      <c r="G36" s="45" t="s">
        <v>1146</v>
      </c>
      <c r="H36" s="45" t="s">
        <v>1146</v>
      </c>
      <c r="I36" s="45" t="s">
        <v>1146</v>
      </c>
      <c r="J36" s="45" t="s">
        <v>1146</v>
      </c>
    </row>
    <row r="37" spans="1:10" ht="31.5">
      <c r="A37" s="65">
        <v>31</v>
      </c>
      <c r="B37" s="53">
        <v>71</v>
      </c>
      <c r="C37" s="50" t="s">
        <v>410</v>
      </c>
      <c r="D37" s="59" t="s">
        <v>23</v>
      </c>
      <c r="E37" s="50" t="s">
        <v>411</v>
      </c>
      <c r="F37" s="59" t="s">
        <v>25</v>
      </c>
      <c r="G37" s="57" t="s">
        <v>1134</v>
      </c>
      <c r="H37" s="39" t="s">
        <v>1063</v>
      </c>
      <c r="I37" s="41" t="s">
        <v>648</v>
      </c>
      <c r="J37" s="70"/>
    </row>
    <row r="38" spans="1:10" ht="31.5">
      <c r="A38" s="65">
        <v>32</v>
      </c>
      <c r="B38" s="53">
        <v>75</v>
      </c>
      <c r="C38" s="50" t="s">
        <v>1013</v>
      </c>
      <c r="D38" s="59" t="s">
        <v>25</v>
      </c>
      <c r="E38" s="50" t="s">
        <v>418</v>
      </c>
      <c r="F38" s="59" t="s">
        <v>25</v>
      </c>
      <c r="G38" s="57" t="s">
        <v>1134</v>
      </c>
      <c r="H38" s="39" t="s">
        <v>1063</v>
      </c>
      <c r="I38" s="41" t="s">
        <v>648</v>
      </c>
      <c r="J38" s="70"/>
    </row>
    <row r="39" spans="1:10" ht="31.5">
      <c r="A39" s="65">
        <v>33</v>
      </c>
      <c r="B39" s="53">
        <v>78</v>
      </c>
      <c r="C39" s="50" t="s">
        <v>1014</v>
      </c>
      <c r="D39" s="59" t="s">
        <v>25</v>
      </c>
      <c r="E39" s="50" t="s">
        <v>419</v>
      </c>
      <c r="F39" s="59" t="s">
        <v>25</v>
      </c>
      <c r="G39" s="57" t="s">
        <v>1134</v>
      </c>
      <c r="H39" s="39" t="s">
        <v>1063</v>
      </c>
      <c r="I39" s="41" t="s">
        <v>648</v>
      </c>
      <c r="J39" s="70"/>
    </row>
    <row r="40" spans="1:10" ht="31.5">
      <c r="A40" s="65">
        <v>34</v>
      </c>
      <c r="B40" s="53">
        <v>79</v>
      </c>
      <c r="C40" s="50" t="s">
        <v>414</v>
      </c>
      <c r="D40" s="59" t="s">
        <v>23</v>
      </c>
      <c r="E40" s="50" t="s">
        <v>415</v>
      </c>
      <c r="F40" s="59" t="s">
        <v>105</v>
      </c>
      <c r="G40" s="57" t="s">
        <v>1134</v>
      </c>
      <c r="H40" s="39" t="s">
        <v>1063</v>
      </c>
      <c r="I40" s="41" t="s">
        <v>648</v>
      </c>
      <c r="J40" s="70"/>
    </row>
    <row r="41" spans="1:10" ht="47.25">
      <c r="A41" s="65">
        <v>35</v>
      </c>
      <c r="B41" s="53">
        <v>82</v>
      </c>
      <c r="C41" s="50" t="s">
        <v>420</v>
      </c>
      <c r="D41" s="59" t="s">
        <v>23</v>
      </c>
      <c r="E41" s="50" t="s">
        <v>421</v>
      </c>
      <c r="F41" s="59" t="s">
        <v>24</v>
      </c>
      <c r="G41" s="57" t="s">
        <v>1134</v>
      </c>
      <c r="H41" s="39" t="s">
        <v>1063</v>
      </c>
      <c r="I41" s="41" t="s">
        <v>648</v>
      </c>
      <c r="J41" s="70"/>
    </row>
    <row r="42" spans="1:10" ht="31.5">
      <c r="A42" s="65">
        <v>36</v>
      </c>
      <c r="B42" s="53">
        <v>84</v>
      </c>
      <c r="C42" s="50" t="s">
        <v>423</v>
      </c>
      <c r="D42" s="59" t="s">
        <v>24</v>
      </c>
      <c r="E42" s="50" t="s">
        <v>424</v>
      </c>
      <c r="F42" s="59" t="s">
        <v>24</v>
      </c>
      <c r="G42" s="57" t="s">
        <v>1134</v>
      </c>
      <c r="H42" s="39" t="s">
        <v>1063</v>
      </c>
      <c r="I42" s="41" t="s">
        <v>648</v>
      </c>
      <c r="J42" s="70"/>
    </row>
    <row r="43" spans="1:10" ht="47.25">
      <c r="A43" s="65">
        <v>37</v>
      </c>
      <c r="B43" s="53">
        <v>88</v>
      </c>
      <c r="C43" s="50" t="s">
        <v>426</v>
      </c>
      <c r="D43" s="59" t="s">
        <v>24</v>
      </c>
      <c r="E43" s="50" t="s">
        <v>427</v>
      </c>
      <c r="F43" s="59" t="s">
        <v>24</v>
      </c>
      <c r="G43" s="57" t="s">
        <v>1134</v>
      </c>
      <c r="H43" s="39" t="s">
        <v>1063</v>
      </c>
      <c r="I43" s="41" t="s">
        <v>648</v>
      </c>
      <c r="J43" s="70"/>
    </row>
    <row r="44" spans="1:10" ht="31.5">
      <c r="A44" s="65">
        <v>38</v>
      </c>
      <c r="B44" s="53">
        <v>89</v>
      </c>
      <c r="C44" s="50" t="s">
        <v>625</v>
      </c>
      <c r="D44" s="59" t="s">
        <v>26</v>
      </c>
      <c r="E44" s="50" t="s">
        <v>626</v>
      </c>
      <c r="F44" s="59" t="s">
        <v>26</v>
      </c>
      <c r="G44" s="57" t="s">
        <v>1134</v>
      </c>
      <c r="H44" s="39" t="s">
        <v>1063</v>
      </c>
      <c r="I44" s="41" t="s">
        <v>648</v>
      </c>
      <c r="J44" s="70"/>
    </row>
    <row r="45" spans="1:10">
      <c r="A45" s="65">
        <v>39</v>
      </c>
      <c r="B45" s="44">
        <v>90</v>
      </c>
      <c r="C45" s="209" t="s">
        <v>1038</v>
      </c>
      <c r="D45" s="210"/>
      <c r="E45" s="211"/>
      <c r="F45" s="45" t="s">
        <v>1146</v>
      </c>
      <c r="G45" s="45" t="s">
        <v>1146</v>
      </c>
      <c r="H45" s="45" t="s">
        <v>1146</v>
      </c>
      <c r="I45" s="45" t="s">
        <v>1146</v>
      </c>
      <c r="J45" s="45" t="s">
        <v>1146</v>
      </c>
    </row>
    <row r="46" spans="1:10" ht="31.5">
      <c r="A46" s="65">
        <v>40</v>
      </c>
      <c r="B46" s="53">
        <v>96</v>
      </c>
      <c r="C46" s="50" t="s">
        <v>438</v>
      </c>
      <c r="D46" s="59" t="s">
        <v>25</v>
      </c>
      <c r="E46" s="50" t="s">
        <v>439</v>
      </c>
      <c r="F46" s="59" t="s">
        <v>105</v>
      </c>
      <c r="G46" s="57" t="s">
        <v>1134</v>
      </c>
      <c r="H46" s="39" t="s">
        <v>1063</v>
      </c>
      <c r="I46" s="41" t="s">
        <v>648</v>
      </c>
      <c r="J46" s="70"/>
    </row>
    <row r="47" spans="1:10" ht="31.5">
      <c r="A47" s="65">
        <v>41</v>
      </c>
      <c r="B47" s="53">
        <v>98</v>
      </c>
      <c r="C47" s="50" t="s">
        <v>442</v>
      </c>
      <c r="D47" s="59" t="s">
        <v>25</v>
      </c>
      <c r="E47" s="50" t="s">
        <v>443</v>
      </c>
      <c r="F47" s="59" t="s">
        <v>25</v>
      </c>
      <c r="G47" s="57" t="s">
        <v>1134</v>
      </c>
      <c r="H47" s="39" t="s">
        <v>1063</v>
      </c>
      <c r="I47" s="41" t="s">
        <v>648</v>
      </c>
      <c r="J47" s="70"/>
    </row>
    <row r="48" spans="1:10" ht="31.5">
      <c r="A48" s="65">
        <v>42</v>
      </c>
      <c r="B48" s="53">
        <v>100</v>
      </c>
      <c r="C48" s="50" t="s">
        <v>434</v>
      </c>
      <c r="D48" s="59" t="s">
        <v>25</v>
      </c>
      <c r="E48" s="50" t="s">
        <v>435</v>
      </c>
      <c r="F48" s="59" t="s">
        <v>25</v>
      </c>
      <c r="G48" s="57" t="s">
        <v>1134</v>
      </c>
      <c r="H48" s="39" t="s">
        <v>1063</v>
      </c>
      <c r="I48" s="41" t="s">
        <v>648</v>
      </c>
      <c r="J48" s="70"/>
    </row>
    <row r="49" spans="1:10" ht="31.5">
      <c r="A49" s="65">
        <v>43</v>
      </c>
      <c r="B49" s="53">
        <v>101</v>
      </c>
      <c r="C49" s="50" t="s">
        <v>446</v>
      </c>
      <c r="D49" s="59" t="s">
        <v>25</v>
      </c>
      <c r="E49" s="50" t="s">
        <v>1050</v>
      </c>
      <c r="F49" s="59" t="s">
        <v>25</v>
      </c>
      <c r="G49" s="57" t="s">
        <v>1134</v>
      </c>
      <c r="H49" s="39" t="s">
        <v>1063</v>
      </c>
      <c r="I49" s="41" t="s">
        <v>648</v>
      </c>
      <c r="J49" s="70"/>
    </row>
    <row r="50" spans="1:10" ht="31.5">
      <c r="A50" s="65">
        <v>44</v>
      </c>
      <c r="B50" s="53">
        <v>103</v>
      </c>
      <c r="C50" s="50" t="s">
        <v>449</v>
      </c>
      <c r="D50" s="59" t="s">
        <v>25</v>
      </c>
      <c r="E50" s="50" t="s">
        <v>450</v>
      </c>
      <c r="F50" s="59" t="s">
        <v>25</v>
      </c>
      <c r="G50" s="57" t="s">
        <v>1134</v>
      </c>
      <c r="H50" s="39" t="s">
        <v>1063</v>
      </c>
      <c r="I50" s="41" t="s">
        <v>648</v>
      </c>
      <c r="J50" s="70"/>
    </row>
    <row r="51" spans="1:10" ht="31.5">
      <c r="A51" s="65">
        <v>45</v>
      </c>
      <c r="B51" s="53">
        <v>105</v>
      </c>
      <c r="C51" s="50" t="s">
        <v>453</v>
      </c>
      <c r="D51" s="59" t="s">
        <v>25</v>
      </c>
      <c r="E51" s="50" t="s">
        <v>454</v>
      </c>
      <c r="F51" s="59" t="s">
        <v>25</v>
      </c>
      <c r="G51" s="57" t="s">
        <v>1134</v>
      </c>
      <c r="H51" s="39" t="s">
        <v>1063</v>
      </c>
      <c r="I51" s="41" t="s">
        <v>648</v>
      </c>
      <c r="J51" s="70"/>
    </row>
    <row r="52" spans="1:10" ht="47.25">
      <c r="A52" s="65">
        <v>46</v>
      </c>
      <c r="B52" s="53">
        <v>106</v>
      </c>
      <c r="C52" s="50" t="s">
        <v>455</v>
      </c>
      <c r="D52" s="59" t="s">
        <v>105</v>
      </c>
      <c r="E52" s="50" t="s">
        <v>456</v>
      </c>
      <c r="F52" s="59" t="s">
        <v>105</v>
      </c>
      <c r="G52" s="57" t="s">
        <v>1134</v>
      </c>
      <c r="H52" s="39" t="s">
        <v>1063</v>
      </c>
      <c r="I52" s="41" t="s">
        <v>648</v>
      </c>
      <c r="J52" s="70"/>
    </row>
    <row r="53" spans="1:10" ht="15.75" customHeight="1">
      <c r="A53" s="65">
        <v>47</v>
      </c>
      <c r="B53" s="44">
        <v>107</v>
      </c>
      <c r="C53" s="209" t="s">
        <v>984</v>
      </c>
      <c r="D53" s="210"/>
      <c r="E53" s="211"/>
      <c r="F53" s="45" t="s">
        <v>1146</v>
      </c>
      <c r="G53" s="45" t="s">
        <v>1146</v>
      </c>
      <c r="H53" s="45" t="s">
        <v>1146</v>
      </c>
      <c r="I53" s="45" t="s">
        <v>1146</v>
      </c>
      <c r="J53" s="45" t="s">
        <v>1146</v>
      </c>
    </row>
    <row r="54" spans="1:10" ht="31.5">
      <c r="A54" s="65">
        <v>48</v>
      </c>
      <c r="B54" s="53">
        <v>110</v>
      </c>
      <c r="C54" s="50" t="s">
        <v>459</v>
      </c>
      <c r="D54" s="59" t="s">
        <v>23</v>
      </c>
      <c r="E54" s="50" t="s">
        <v>460</v>
      </c>
      <c r="F54" s="59" t="s">
        <v>25</v>
      </c>
      <c r="G54" s="57" t="s">
        <v>1134</v>
      </c>
      <c r="H54" s="39" t="s">
        <v>1063</v>
      </c>
      <c r="I54" s="41" t="s">
        <v>648</v>
      </c>
      <c r="J54" s="70"/>
    </row>
    <row r="55" spans="1:10" ht="31.5">
      <c r="A55" s="65">
        <v>49</v>
      </c>
      <c r="B55" s="53">
        <v>116</v>
      </c>
      <c r="C55" s="50" t="s">
        <v>464</v>
      </c>
      <c r="D55" s="59" t="s">
        <v>105</v>
      </c>
      <c r="E55" s="50" t="s">
        <v>465</v>
      </c>
      <c r="F55" s="59" t="s">
        <v>25</v>
      </c>
      <c r="G55" s="57" t="s">
        <v>1134</v>
      </c>
      <c r="H55" s="39" t="s">
        <v>1063</v>
      </c>
      <c r="I55" s="41" t="s">
        <v>648</v>
      </c>
      <c r="J55" s="70"/>
    </row>
    <row r="56" spans="1:10">
      <c r="A56" s="65">
        <v>50</v>
      </c>
      <c r="B56" s="53">
        <v>117</v>
      </c>
      <c r="C56" s="50" t="s">
        <v>22</v>
      </c>
      <c r="D56" s="59" t="s">
        <v>23</v>
      </c>
      <c r="E56" s="50" t="s">
        <v>471</v>
      </c>
      <c r="F56" s="59" t="s">
        <v>23</v>
      </c>
      <c r="G56" s="57" t="s">
        <v>1134</v>
      </c>
      <c r="H56" s="39" t="s">
        <v>1063</v>
      </c>
      <c r="I56" s="41" t="s">
        <v>648</v>
      </c>
      <c r="J56" s="70"/>
    </row>
    <row r="57" spans="1:10" ht="31.5">
      <c r="A57" s="65">
        <v>51</v>
      </c>
      <c r="B57" s="53">
        <v>120</v>
      </c>
      <c r="C57" s="50" t="s">
        <v>476</v>
      </c>
      <c r="D57" s="59" t="s">
        <v>23</v>
      </c>
      <c r="E57" s="50" t="s">
        <v>477</v>
      </c>
      <c r="F57" s="59" t="s">
        <v>105</v>
      </c>
      <c r="G57" s="57" t="s">
        <v>1134</v>
      </c>
      <c r="H57" s="39" t="s">
        <v>1063</v>
      </c>
      <c r="I57" s="41" t="s">
        <v>648</v>
      </c>
      <c r="J57" s="70"/>
    </row>
    <row r="58" spans="1:10" ht="31.5">
      <c r="A58" s="65">
        <v>52</v>
      </c>
      <c r="B58" s="53">
        <v>123</v>
      </c>
      <c r="C58" s="50" t="s">
        <v>481</v>
      </c>
      <c r="D58" s="59" t="s">
        <v>23</v>
      </c>
      <c r="E58" s="50" t="s">
        <v>482</v>
      </c>
      <c r="F58" s="59" t="s">
        <v>23</v>
      </c>
      <c r="G58" s="57" t="s">
        <v>1134</v>
      </c>
      <c r="H58" s="39" t="s">
        <v>1063</v>
      </c>
      <c r="I58" s="41" t="s">
        <v>648</v>
      </c>
      <c r="J58" s="70"/>
    </row>
    <row r="59" spans="1:10" ht="31.5">
      <c r="A59" s="65">
        <v>53</v>
      </c>
      <c r="B59" s="53">
        <v>126</v>
      </c>
      <c r="C59" s="50" t="s">
        <v>492</v>
      </c>
      <c r="D59" s="59" t="s">
        <v>23</v>
      </c>
      <c r="E59" s="50" t="s">
        <v>493</v>
      </c>
      <c r="F59" s="59" t="s">
        <v>25</v>
      </c>
      <c r="G59" s="57" t="s">
        <v>1134</v>
      </c>
      <c r="H59" s="39" t="s">
        <v>1063</v>
      </c>
      <c r="I59" s="41" t="s">
        <v>648</v>
      </c>
      <c r="J59" s="70"/>
    </row>
    <row r="60" spans="1:10" ht="31.5">
      <c r="A60" s="65">
        <v>54</v>
      </c>
      <c r="B60" s="53">
        <v>130</v>
      </c>
      <c r="C60" s="50" t="s">
        <v>486</v>
      </c>
      <c r="D60" s="59" t="s">
        <v>23</v>
      </c>
      <c r="E60" s="50" t="s">
        <v>487</v>
      </c>
      <c r="F60" s="59" t="s">
        <v>105</v>
      </c>
      <c r="G60" s="57" t="s">
        <v>1134</v>
      </c>
      <c r="H60" s="39" t="s">
        <v>1063</v>
      </c>
      <c r="I60" s="41" t="s">
        <v>648</v>
      </c>
      <c r="J60" s="70"/>
    </row>
    <row r="61" spans="1:10" ht="47.25">
      <c r="A61" s="65">
        <v>55</v>
      </c>
      <c r="B61" s="53">
        <v>134</v>
      </c>
      <c r="C61" s="56" t="s">
        <v>1069</v>
      </c>
      <c r="D61" s="59" t="s">
        <v>26</v>
      </c>
      <c r="E61" s="50" t="s">
        <v>1068</v>
      </c>
      <c r="F61" s="59" t="s">
        <v>26</v>
      </c>
      <c r="G61" s="57" t="s">
        <v>1134</v>
      </c>
      <c r="H61" s="39" t="s">
        <v>1063</v>
      </c>
      <c r="I61" s="41" t="s">
        <v>648</v>
      </c>
      <c r="J61" s="70"/>
    </row>
    <row r="62" spans="1:10">
      <c r="A62" s="65">
        <v>56</v>
      </c>
      <c r="B62" s="44">
        <v>135</v>
      </c>
      <c r="C62" s="209" t="s">
        <v>985</v>
      </c>
      <c r="D62" s="210"/>
      <c r="E62" s="211"/>
      <c r="F62" s="45" t="s">
        <v>1146</v>
      </c>
      <c r="G62" s="45" t="s">
        <v>1146</v>
      </c>
      <c r="H62" s="45" t="s">
        <v>1146</v>
      </c>
      <c r="I62" s="45" t="s">
        <v>1146</v>
      </c>
      <c r="J62" s="45" t="s">
        <v>1146</v>
      </c>
    </row>
    <row r="63" spans="1:10" ht="15.75" customHeight="1">
      <c r="A63" s="65">
        <v>57</v>
      </c>
      <c r="B63" s="44">
        <v>136</v>
      </c>
      <c r="C63" s="209" t="s">
        <v>986</v>
      </c>
      <c r="D63" s="210"/>
      <c r="E63" s="211"/>
      <c r="F63" s="45" t="s">
        <v>1146</v>
      </c>
      <c r="G63" s="45" t="s">
        <v>1146</v>
      </c>
      <c r="H63" s="45" t="s">
        <v>1146</v>
      </c>
      <c r="I63" s="45" t="s">
        <v>1146</v>
      </c>
      <c r="J63" s="45" t="s">
        <v>1146</v>
      </c>
    </row>
    <row r="64" spans="1:10" ht="33" customHeight="1">
      <c r="A64" s="65">
        <v>58</v>
      </c>
      <c r="B64" s="53">
        <v>139</v>
      </c>
      <c r="C64" s="50" t="s">
        <v>1046</v>
      </c>
      <c r="D64" s="59" t="s">
        <v>23</v>
      </c>
      <c r="E64" s="50" t="s">
        <v>501</v>
      </c>
      <c r="F64" s="59" t="s">
        <v>25</v>
      </c>
      <c r="G64" s="57" t="s">
        <v>1134</v>
      </c>
      <c r="H64" s="39" t="s">
        <v>1063</v>
      </c>
      <c r="I64" s="41" t="s">
        <v>648</v>
      </c>
      <c r="J64" s="70"/>
    </row>
    <row r="65" spans="1:10" ht="31.5">
      <c r="A65" s="65">
        <v>59</v>
      </c>
      <c r="B65" s="53">
        <v>144</v>
      </c>
      <c r="C65" s="50" t="s">
        <v>509</v>
      </c>
      <c r="D65" s="59" t="s">
        <v>24</v>
      </c>
      <c r="E65" s="50" t="s">
        <v>510</v>
      </c>
      <c r="F65" s="59" t="s">
        <v>24</v>
      </c>
      <c r="G65" s="57" t="s">
        <v>1134</v>
      </c>
      <c r="H65" s="39" t="s">
        <v>1063</v>
      </c>
      <c r="I65" s="41" t="s">
        <v>648</v>
      </c>
      <c r="J65" s="70"/>
    </row>
    <row r="66" spans="1:10" ht="63">
      <c r="A66" s="65">
        <v>60</v>
      </c>
      <c r="B66" s="53">
        <v>147</v>
      </c>
      <c r="C66" s="50" t="s">
        <v>1047</v>
      </c>
      <c r="D66" s="59" t="s">
        <v>25</v>
      </c>
      <c r="E66" s="50" t="s">
        <v>513</v>
      </c>
      <c r="F66" s="59" t="s">
        <v>25</v>
      </c>
      <c r="G66" s="57" t="s">
        <v>1134</v>
      </c>
      <c r="H66" s="39" t="s">
        <v>1063</v>
      </c>
      <c r="I66" s="41" t="s">
        <v>648</v>
      </c>
      <c r="J66" s="70"/>
    </row>
    <row r="67" spans="1:10" ht="31.5" customHeight="1">
      <c r="A67" s="65">
        <v>61</v>
      </c>
      <c r="B67" s="53">
        <v>150</v>
      </c>
      <c r="C67" s="50" t="s">
        <v>1214</v>
      </c>
      <c r="D67" s="59" t="s">
        <v>25</v>
      </c>
      <c r="E67" s="50" t="s">
        <v>526</v>
      </c>
      <c r="F67" s="59" t="s">
        <v>25</v>
      </c>
      <c r="G67" s="57" t="s">
        <v>1134</v>
      </c>
      <c r="H67" s="39" t="s">
        <v>1063</v>
      </c>
      <c r="I67" s="41" t="s">
        <v>648</v>
      </c>
      <c r="J67" s="70"/>
    </row>
    <row r="68" spans="1:10" ht="31.5">
      <c r="A68" s="65">
        <v>62</v>
      </c>
      <c r="B68" s="53">
        <v>152</v>
      </c>
      <c r="C68" s="50" t="s">
        <v>517</v>
      </c>
      <c r="D68" s="59" t="s">
        <v>24</v>
      </c>
      <c r="E68" s="50" t="s">
        <v>518</v>
      </c>
      <c r="F68" s="59" t="s">
        <v>24</v>
      </c>
      <c r="G68" s="57" t="s">
        <v>1134</v>
      </c>
      <c r="H68" s="39" t="s">
        <v>1063</v>
      </c>
      <c r="I68" s="41" t="s">
        <v>648</v>
      </c>
      <c r="J68" s="70"/>
    </row>
    <row r="69" spans="1:10" ht="31.5">
      <c r="A69" s="65">
        <v>63</v>
      </c>
      <c r="B69" s="53">
        <v>153</v>
      </c>
      <c r="C69" s="50" t="s">
        <v>519</v>
      </c>
      <c r="D69" s="59" t="s">
        <v>24</v>
      </c>
      <c r="E69" s="50" t="s">
        <v>520</v>
      </c>
      <c r="F69" s="59" t="s">
        <v>24</v>
      </c>
      <c r="G69" s="57" t="s">
        <v>1134</v>
      </c>
      <c r="H69" s="39" t="s">
        <v>1063</v>
      </c>
      <c r="I69" s="41" t="s">
        <v>648</v>
      </c>
      <c r="J69" s="70"/>
    </row>
    <row r="70" spans="1:10" ht="31.5">
      <c r="A70" s="65">
        <v>64</v>
      </c>
      <c r="B70" s="53">
        <v>154</v>
      </c>
      <c r="C70" s="50" t="s">
        <v>521</v>
      </c>
      <c r="D70" s="59" t="s">
        <v>105</v>
      </c>
      <c r="E70" s="50" t="s">
        <v>522</v>
      </c>
      <c r="F70" s="59" t="s">
        <v>105</v>
      </c>
      <c r="G70" s="57" t="s">
        <v>1134</v>
      </c>
      <c r="H70" s="39" t="s">
        <v>1063</v>
      </c>
      <c r="I70" s="41" t="s">
        <v>648</v>
      </c>
      <c r="J70" s="70"/>
    </row>
    <row r="71" spans="1:10" ht="47.25">
      <c r="A71" s="65">
        <v>65</v>
      </c>
      <c r="B71" s="53">
        <v>155</v>
      </c>
      <c r="C71" s="50" t="s">
        <v>523</v>
      </c>
      <c r="D71" s="59" t="s">
        <v>24</v>
      </c>
      <c r="E71" s="50" t="s">
        <v>524</v>
      </c>
      <c r="F71" s="59" t="s">
        <v>24</v>
      </c>
      <c r="G71" s="57" t="s">
        <v>1134</v>
      </c>
      <c r="H71" s="39" t="s">
        <v>1063</v>
      </c>
      <c r="I71" s="41" t="s">
        <v>648</v>
      </c>
      <c r="J71" s="70"/>
    </row>
    <row r="72" spans="1:10" ht="15.75" customHeight="1">
      <c r="A72" s="65">
        <v>66</v>
      </c>
      <c r="B72" s="44">
        <v>156</v>
      </c>
      <c r="C72" s="209" t="s">
        <v>988</v>
      </c>
      <c r="D72" s="210"/>
      <c r="E72" s="211"/>
      <c r="F72" s="45" t="s">
        <v>1146</v>
      </c>
      <c r="G72" s="45" t="s">
        <v>1146</v>
      </c>
      <c r="H72" s="45" t="s">
        <v>1146</v>
      </c>
      <c r="I72" s="45" t="s">
        <v>1146</v>
      </c>
      <c r="J72" s="45" t="s">
        <v>1146</v>
      </c>
    </row>
    <row r="73" spans="1:10" ht="47.25">
      <c r="A73" s="65">
        <v>67</v>
      </c>
      <c r="B73" s="53">
        <v>159</v>
      </c>
      <c r="C73" s="50" t="s">
        <v>531</v>
      </c>
      <c r="D73" s="59" t="s">
        <v>23</v>
      </c>
      <c r="E73" s="50" t="s">
        <v>532</v>
      </c>
      <c r="F73" s="59" t="s">
        <v>25</v>
      </c>
      <c r="G73" s="57" t="s">
        <v>1134</v>
      </c>
      <c r="H73" s="39" t="s">
        <v>1063</v>
      </c>
      <c r="I73" s="41" t="s">
        <v>648</v>
      </c>
      <c r="J73" s="70"/>
    </row>
    <row r="74" spans="1:10" ht="31.5">
      <c r="A74" s="65">
        <v>68</v>
      </c>
      <c r="B74" s="53">
        <v>162</v>
      </c>
      <c r="C74" s="50" t="s">
        <v>537</v>
      </c>
      <c r="D74" s="59" t="s">
        <v>23</v>
      </c>
      <c r="E74" s="50" t="s">
        <v>538</v>
      </c>
      <c r="F74" s="59" t="s">
        <v>25</v>
      </c>
      <c r="G74" s="57" t="s">
        <v>1134</v>
      </c>
      <c r="H74" s="39" t="s">
        <v>1063</v>
      </c>
      <c r="I74" s="41" t="s">
        <v>648</v>
      </c>
      <c r="J74" s="70"/>
    </row>
    <row r="75" spans="1:10" ht="31.5">
      <c r="A75" s="65">
        <v>69</v>
      </c>
      <c r="B75" s="53">
        <v>165</v>
      </c>
      <c r="C75" s="50" t="s">
        <v>543</v>
      </c>
      <c r="D75" s="59" t="s">
        <v>23</v>
      </c>
      <c r="E75" s="50" t="s">
        <v>544</v>
      </c>
      <c r="F75" s="59" t="s">
        <v>25</v>
      </c>
      <c r="G75" s="57" t="s">
        <v>1134</v>
      </c>
      <c r="H75" s="39" t="s">
        <v>1063</v>
      </c>
      <c r="I75" s="41" t="s">
        <v>648</v>
      </c>
      <c r="J75" s="70"/>
    </row>
    <row r="76" spans="1:10" ht="31.5">
      <c r="A76" s="65">
        <v>70</v>
      </c>
      <c r="B76" s="53">
        <v>168</v>
      </c>
      <c r="C76" s="50" t="s">
        <v>553</v>
      </c>
      <c r="D76" s="59" t="s">
        <v>23</v>
      </c>
      <c r="E76" s="50" t="s">
        <v>554</v>
      </c>
      <c r="F76" s="59" t="s">
        <v>25</v>
      </c>
      <c r="G76" s="57" t="s">
        <v>1134</v>
      </c>
      <c r="H76" s="39" t="s">
        <v>1063</v>
      </c>
      <c r="I76" s="41" t="s">
        <v>648</v>
      </c>
      <c r="J76" s="70"/>
    </row>
    <row r="77" spans="1:10" ht="31.5">
      <c r="A77" s="65">
        <v>71</v>
      </c>
      <c r="B77" s="53">
        <v>169</v>
      </c>
      <c r="C77" s="50" t="s">
        <v>549</v>
      </c>
      <c r="D77" s="59" t="s">
        <v>105</v>
      </c>
      <c r="E77" s="50" t="s">
        <v>550</v>
      </c>
      <c r="F77" s="59" t="s">
        <v>105</v>
      </c>
      <c r="G77" s="57" t="s">
        <v>1134</v>
      </c>
      <c r="H77" s="39" t="s">
        <v>1063</v>
      </c>
      <c r="I77" s="41" t="s">
        <v>648</v>
      </c>
      <c r="J77" s="70"/>
    </row>
    <row r="78" spans="1:10" ht="31.5">
      <c r="A78" s="65">
        <v>72</v>
      </c>
      <c r="B78" s="53">
        <v>174</v>
      </c>
      <c r="C78" s="50" t="s">
        <v>562</v>
      </c>
      <c r="D78" s="59" t="s">
        <v>23</v>
      </c>
      <c r="E78" s="50" t="s">
        <v>563</v>
      </c>
      <c r="F78" s="59" t="s">
        <v>25</v>
      </c>
      <c r="G78" s="57" t="s">
        <v>1134</v>
      </c>
      <c r="H78" s="39" t="s">
        <v>1063</v>
      </c>
      <c r="I78" s="41" t="s">
        <v>648</v>
      </c>
      <c r="J78" s="70"/>
    </row>
    <row r="79" spans="1:10">
      <c r="A79" s="65">
        <v>73</v>
      </c>
      <c r="B79" s="53">
        <v>175</v>
      </c>
      <c r="C79" s="50" t="s">
        <v>557</v>
      </c>
      <c r="D79" s="59" t="s">
        <v>23</v>
      </c>
      <c r="E79" s="50" t="s">
        <v>558</v>
      </c>
      <c r="F79" s="59" t="s">
        <v>25</v>
      </c>
      <c r="G79" s="57" t="s">
        <v>1134</v>
      </c>
      <c r="H79" s="39" t="s">
        <v>1063</v>
      </c>
      <c r="I79" s="41" t="s">
        <v>648</v>
      </c>
      <c r="J79" s="70"/>
    </row>
    <row r="80" spans="1:10" ht="15.75" customHeight="1">
      <c r="A80" s="65">
        <v>74</v>
      </c>
      <c r="B80" s="44">
        <v>176</v>
      </c>
      <c r="C80" s="209" t="s">
        <v>989</v>
      </c>
      <c r="D80" s="210"/>
      <c r="E80" s="211"/>
      <c r="F80" s="45" t="s">
        <v>1146</v>
      </c>
      <c r="G80" s="45" t="s">
        <v>1146</v>
      </c>
      <c r="H80" s="45" t="s">
        <v>1146</v>
      </c>
      <c r="I80" s="45" t="s">
        <v>1146</v>
      </c>
      <c r="J80" s="45" t="s">
        <v>1146</v>
      </c>
    </row>
    <row r="81" spans="1:10" ht="15.75" customHeight="1">
      <c r="A81" s="65">
        <v>75</v>
      </c>
      <c r="B81" s="53">
        <v>184</v>
      </c>
      <c r="C81" s="214" t="s">
        <v>567</v>
      </c>
      <c r="D81" s="60" t="s">
        <v>23</v>
      </c>
      <c r="E81" s="50" t="s">
        <v>565</v>
      </c>
      <c r="F81" s="59" t="s">
        <v>23</v>
      </c>
      <c r="G81" s="57" t="s">
        <v>1134</v>
      </c>
      <c r="H81" s="39" t="s">
        <v>1063</v>
      </c>
      <c r="I81" s="41" t="s">
        <v>648</v>
      </c>
      <c r="J81" s="70"/>
    </row>
    <row r="82" spans="1:10" ht="47.25">
      <c r="A82" s="65">
        <v>76</v>
      </c>
      <c r="B82" s="53">
        <v>185</v>
      </c>
      <c r="C82" s="214"/>
      <c r="D82" s="60" t="s">
        <v>23</v>
      </c>
      <c r="E82" s="50" t="s">
        <v>569</v>
      </c>
      <c r="F82" s="59" t="s">
        <v>23</v>
      </c>
      <c r="G82" s="57" t="s">
        <v>1134</v>
      </c>
      <c r="H82" s="39" t="s">
        <v>1063</v>
      </c>
      <c r="I82" s="41" t="s">
        <v>648</v>
      </c>
      <c r="J82" s="70"/>
    </row>
    <row r="83" spans="1:10">
      <c r="A83" s="65">
        <v>77</v>
      </c>
      <c r="B83" s="53">
        <v>186</v>
      </c>
      <c r="C83" s="214"/>
      <c r="D83" s="60" t="s">
        <v>23</v>
      </c>
      <c r="E83" s="50" t="s">
        <v>570</v>
      </c>
      <c r="F83" s="59" t="s">
        <v>26</v>
      </c>
      <c r="G83" s="57" t="s">
        <v>1134</v>
      </c>
      <c r="H83" s="39" t="s">
        <v>1063</v>
      </c>
      <c r="I83" s="41" t="s">
        <v>648</v>
      </c>
      <c r="J83" s="70"/>
    </row>
    <row r="84" spans="1:10" ht="31.5">
      <c r="A84" s="65">
        <v>78</v>
      </c>
      <c r="B84" s="53">
        <v>187</v>
      </c>
      <c r="C84" s="214"/>
      <c r="D84" s="60" t="s">
        <v>23</v>
      </c>
      <c r="E84" s="50" t="s">
        <v>572</v>
      </c>
      <c r="F84" s="59" t="s">
        <v>23</v>
      </c>
      <c r="G84" s="57" t="s">
        <v>1134</v>
      </c>
      <c r="H84" s="39" t="s">
        <v>1063</v>
      </c>
      <c r="I84" s="41" t="s">
        <v>648</v>
      </c>
      <c r="J84" s="70"/>
    </row>
    <row r="85" spans="1:10" ht="31.5">
      <c r="A85" s="65">
        <v>79</v>
      </c>
      <c r="B85" s="53">
        <v>189</v>
      </c>
      <c r="C85" s="50" t="s">
        <v>521</v>
      </c>
      <c r="D85" s="59" t="s">
        <v>105</v>
      </c>
      <c r="E85" s="50" t="s">
        <v>573</v>
      </c>
      <c r="F85" s="59" t="s">
        <v>105</v>
      </c>
      <c r="G85" s="57" t="s">
        <v>1134</v>
      </c>
      <c r="H85" s="39" t="s">
        <v>1063</v>
      </c>
      <c r="I85" s="41" t="s">
        <v>648</v>
      </c>
      <c r="J85" s="70"/>
    </row>
    <row r="86" spans="1:10" ht="31.5">
      <c r="A86" s="65">
        <v>80</v>
      </c>
      <c r="B86" s="53">
        <v>190</v>
      </c>
      <c r="C86" s="50" t="s">
        <v>517</v>
      </c>
      <c r="D86" s="59" t="s">
        <v>24</v>
      </c>
      <c r="E86" s="50" t="s">
        <v>518</v>
      </c>
      <c r="F86" s="59" t="s">
        <v>24</v>
      </c>
      <c r="G86" s="57" t="s">
        <v>1134</v>
      </c>
      <c r="H86" s="39" t="s">
        <v>1110</v>
      </c>
      <c r="I86" s="41" t="s">
        <v>648</v>
      </c>
      <c r="J86" s="70"/>
    </row>
    <row r="87" spans="1:10" ht="31.5">
      <c r="A87" s="65">
        <v>81</v>
      </c>
      <c r="B87" s="53">
        <v>191</v>
      </c>
      <c r="C87" s="50" t="s">
        <v>621</v>
      </c>
      <c r="D87" s="59" t="s">
        <v>24</v>
      </c>
      <c r="E87" s="50" t="s">
        <v>574</v>
      </c>
      <c r="F87" s="59" t="s">
        <v>24</v>
      </c>
      <c r="G87" s="57" t="s">
        <v>1134</v>
      </c>
      <c r="H87" s="39" t="s">
        <v>1154</v>
      </c>
      <c r="I87" s="41" t="s">
        <v>648</v>
      </c>
      <c r="J87" s="70"/>
    </row>
    <row r="88" spans="1:10" ht="15.75" customHeight="1">
      <c r="A88" s="65">
        <v>82</v>
      </c>
      <c r="B88" s="53">
        <v>198</v>
      </c>
      <c r="C88" s="214" t="s">
        <v>640</v>
      </c>
      <c r="D88" s="60" t="s">
        <v>23</v>
      </c>
      <c r="E88" s="50" t="s">
        <v>576</v>
      </c>
      <c r="F88" s="59" t="s">
        <v>23</v>
      </c>
      <c r="G88" s="57" t="s">
        <v>1134</v>
      </c>
      <c r="H88" s="39" t="s">
        <v>1063</v>
      </c>
      <c r="I88" s="41" t="s">
        <v>648</v>
      </c>
      <c r="J88" s="70"/>
    </row>
    <row r="89" spans="1:10">
      <c r="A89" s="65">
        <v>83</v>
      </c>
      <c r="B89" s="53">
        <v>199</v>
      </c>
      <c r="C89" s="214"/>
      <c r="D89" s="60" t="s">
        <v>23</v>
      </c>
      <c r="E89" s="50" t="s">
        <v>639</v>
      </c>
      <c r="F89" s="59" t="s">
        <v>26</v>
      </c>
      <c r="G89" s="57" t="s">
        <v>1134</v>
      </c>
      <c r="H89" s="39" t="s">
        <v>1063</v>
      </c>
      <c r="I89" s="41" t="s">
        <v>648</v>
      </c>
      <c r="J89" s="70"/>
    </row>
    <row r="90" spans="1:10">
      <c r="A90" s="65">
        <v>84</v>
      </c>
      <c r="B90" s="53">
        <v>200</v>
      </c>
      <c r="C90" s="214"/>
      <c r="D90" s="60" t="s">
        <v>23</v>
      </c>
      <c r="E90" s="50" t="s">
        <v>577</v>
      </c>
      <c r="F90" s="59" t="s">
        <v>23</v>
      </c>
      <c r="G90" s="57" t="s">
        <v>1134</v>
      </c>
      <c r="H90" s="39" t="s">
        <v>1063</v>
      </c>
      <c r="I90" s="41" t="s">
        <v>648</v>
      </c>
      <c r="J90" s="70"/>
    </row>
    <row r="91" spans="1:10">
      <c r="A91" s="65">
        <v>85</v>
      </c>
      <c r="B91" s="53">
        <v>201</v>
      </c>
      <c r="C91" s="214"/>
      <c r="D91" s="60" t="s">
        <v>23</v>
      </c>
      <c r="E91" s="50" t="s">
        <v>578</v>
      </c>
      <c r="F91" s="59" t="s">
        <v>23</v>
      </c>
      <c r="G91" s="57" t="s">
        <v>1134</v>
      </c>
      <c r="H91" s="39" t="s">
        <v>1063</v>
      </c>
      <c r="I91" s="41" t="s">
        <v>648</v>
      </c>
      <c r="J91" s="70"/>
    </row>
    <row r="92" spans="1:10" ht="30.75" customHeight="1">
      <c r="A92" s="65">
        <v>86</v>
      </c>
      <c r="B92" s="53">
        <v>202</v>
      </c>
      <c r="C92" s="50" t="s">
        <v>1214</v>
      </c>
      <c r="D92" s="59" t="s">
        <v>25</v>
      </c>
      <c r="E92" s="50" t="s">
        <v>575</v>
      </c>
      <c r="F92" s="59" t="s">
        <v>25</v>
      </c>
      <c r="G92" s="57" t="s">
        <v>1134</v>
      </c>
      <c r="H92" s="39" t="s">
        <v>1063</v>
      </c>
      <c r="I92" s="41" t="s">
        <v>648</v>
      </c>
      <c r="J92" s="70"/>
    </row>
    <row r="93" spans="1:10" ht="31.5" customHeight="1">
      <c r="A93" s="65">
        <v>87</v>
      </c>
      <c r="B93" s="53">
        <v>205</v>
      </c>
      <c r="C93" s="49" t="s">
        <v>579</v>
      </c>
      <c r="D93" s="60" t="s">
        <v>25</v>
      </c>
      <c r="E93" s="50" t="s">
        <v>580</v>
      </c>
      <c r="F93" s="59" t="s">
        <v>25</v>
      </c>
      <c r="G93" s="57" t="s">
        <v>1134</v>
      </c>
      <c r="H93" s="39" t="s">
        <v>1063</v>
      </c>
      <c r="I93" s="41" t="s">
        <v>648</v>
      </c>
      <c r="J93" s="70"/>
    </row>
    <row r="94" spans="1:10" ht="63">
      <c r="A94" s="65">
        <v>88</v>
      </c>
      <c r="B94" s="53">
        <v>207</v>
      </c>
      <c r="C94" s="50" t="s">
        <v>581</v>
      </c>
      <c r="D94" s="59" t="s">
        <v>23</v>
      </c>
      <c r="E94" s="50" t="s">
        <v>614</v>
      </c>
      <c r="F94" s="59" t="s">
        <v>25</v>
      </c>
      <c r="G94" s="57" t="s">
        <v>1134</v>
      </c>
      <c r="H94" s="39" t="s">
        <v>1110</v>
      </c>
      <c r="I94" s="41" t="s">
        <v>648</v>
      </c>
      <c r="J94" s="70"/>
    </row>
    <row r="95" spans="1:10" ht="15.75" customHeight="1">
      <c r="A95" s="65">
        <v>89</v>
      </c>
      <c r="B95" s="44">
        <v>208</v>
      </c>
      <c r="C95" s="209" t="s">
        <v>990</v>
      </c>
      <c r="D95" s="210"/>
      <c r="E95" s="211"/>
      <c r="F95" s="45" t="s">
        <v>1146</v>
      </c>
      <c r="G95" s="45" t="s">
        <v>1146</v>
      </c>
      <c r="H95" s="45" t="s">
        <v>1146</v>
      </c>
      <c r="I95" s="45" t="s">
        <v>1146</v>
      </c>
      <c r="J95" s="45" t="s">
        <v>1146</v>
      </c>
    </row>
    <row r="96" spans="1:10" ht="47.25">
      <c r="A96" s="65">
        <v>90</v>
      </c>
      <c r="B96" s="53">
        <v>211</v>
      </c>
      <c r="C96" s="50" t="s">
        <v>587</v>
      </c>
      <c r="D96" s="60" t="s">
        <v>23</v>
      </c>
      <c r="E96" s="56" t="s">
        <v>1156</v>
      </c>
      <c r="F96" s="60" t="s">
        <v>25</v>
      </c>
      <c r="G96" s="57" t="s">
        <v>1134</v>
      </c>
      <c r="H96" s="39" t="s">
        <v>1063</v>
      </c>
      <c r="I96" s="41" t="s">
        <v>648</v>
      </c>
      <c r="J96" s="70"/>
    </row>
    <row r="97" spans="1:10" ht="31.5">
      <c r="A97" s="65">
        <v>91</v>
      </c>
      <c r="B97" s="53">
        <v>214</v>
      </c>
      <c r="C97" s="50" t="s">
        <v>1215</v>
      </c>
      <c r="D97" s="60" t="s">
        <v>23</v>
      </c>
      <c r="E97" s="155" t="s">
        <v>589</v>
      </c>
      <c r="F97" s="60" t="s">
        <v>25</v>
      </c>
      <c r="G97" s="57" t="s">
        <v>1134</v>
      </c>
      <c r="H97" s="39" t="s">
        <v>1063</v>
      </c>
      <c r="I97" s="41" t="s">
        <v>648</v>
      </c>
      <c r="J97" s="70"/>
    </row>
    <row r="98" spans="1:10" ht="110.25">
      <c r="A98" s="65">
        <v>92</v>
      </c>
      <c r="B98" s="53">
        <v>215</v>
      </c>
      <c r="C98" s="50" t="s">
        <v>1072</v>
      </c>
      <c r="D98" s="59" t="s">
        <v>23</v>
      </c>
      <c r="E98" s="71" t="s">
        <v>1071</v>
      </c>
      <c r="F98" s="59" t="s">
        <v>25</v>
      </c>
      <c r="G98" s="57" t="s">
        <v>1134</v>
      </c>
      <c r="H98" s="39" t="s">
        <v>1154</v>
      </c>
      <c r="I98" s="41" t="s">
        <v>648</v>
      </c>
      <c r="J98" s="70"/>
    </row>
    <row r="99" spans="1:10" ht="31.5">
      <c r="A99" s="65">
        <v>93</v>
      </c>
      <c r="B99" s="53">
        <v>218</v>
      </c>
      <c r="C99" s="50" t="s">
        <v>599</v>
      </c>
      <c r="D99" s="59" t="s">
        <v>23</v>
      </c>
      <c r="E99" s="50" t="s">
        <v>598</v>
      </c>
      <c r="F99" s="59" t="s">
        <v>25</v>
      </c>
      <c r="G99" s="57" t="s">
        <v>1134</v>
      </c>
      <c r="H99" s="39" t="s">
        <v>1063</v>
      </c>
      <c r="I99" s="41" t="s">
        <v>648</v>
      </c>
      <c r="J99" s="70"/>
    </row>
    <row r="100" spans="1:10" ht="63">
      <c r="A100" s="65">
        <v>94</v>
      </c>
      <c r="B100" s="53">
        <v>219</v>
      </c>
      <c r="C100" s="50" t="s">
        <v>602</v>
      </c>
      <c r="D100" s="59" t="s">
        <v>23</v>
      </c>
      <c r="E100" s="50" t="s">
        <v>603</v>
      </c>
      <c r="F100" s="59" t="s">
        <v>24</v>
      </c>
      <c r="G100" s="57" t="s">
        <v>1134</v>
      </c>
      <c r="H100" s="39" t="s">
        <v>1063</v>
      </c>
      <c r="I100" s="41" t="s">
        <v>648</v>
      </c>
      <c r="J100" s="70"/>
    </row>
    <row r="101" spans="1:10" ht="47.25">
      <c r="A101" s="65">
        <v>95</v>
      </c>
      <c r="B101" s="53">
        <v>220</v>
      </c>
      <c r="C101" s="50" t="s">
        <v>1033</v>
      </c>
      <c r="D101" s="59" t="s">
        <v>23</v>
      </c>
      <c r="E101" s="50" t="s">
        <v>604</v>
      </c>
      <c r="F101" s="59" t="s">
        <v>26</v>
      </c>
      <c r="G101" s="57" t="s">
        <v>1134</v>
      </c>
      <c r="H101" s="39" t="s">
        <v>1063</v>
      </c>
      <c r="I101" s="41" t="s">
        <v>648</v>
      </c>
      <c r="J101" s="70"/>
    </row>
    <row r="102" spans="1:10" ht="31.5">
      <c r="A102" s="65">
        <v>96</v>
      </c>
      <c r="B102" s="53">
        <v>223</v>
      </c>
      <c r="C102" s="50" t="s">
        <v>605</v>
      </c>
      <c r="D102" s="59" t="s">
        <v>23</v>
      </c>
      <c r="E102" s="50" t="s">
        <v>606</v>
      </c>
      <c r="F102" s="59" t="s">
        <v>23</v>
      </c>
      <c r="G102" s="57" t="s">
        <v>1134</v>
      </c>
      <c r="H102" s="39" t="s">
        <v>1063</v>
      </c>
      <c r="I102" s="41" t="s">
        <v>648</v>
      </c>
      <c r="J102" s="70"/>
    </row>
    <row r="103" spans="1:10" ht="31.5">
      <c r="A103" s="65">
        <v>97</v>
      </c>
      <c r="B103" s="53">
        <v>224</v>
      </c>
      <c r="C103" s="50" t="s">
        <v>607</v>
      </c>
      <c r="D103" s="59" t="s">
        <v>23</v>
      </c>
      <c r="E103" s="50" t="s">
        <v>608</v>
      </c>
      <c r="F103" s="59" t="s">
        <v>23</v>
      </c>
      <c r="G103" s="57" t="s">
        <v>1134</v>
      </c>
      <c r="H103" s="39" t="s">
        <v>1063</v>
      </c>
      <c r="I103" s="41" t="s">
        <v>648</v>
      </c>
      <c r="J103" s="70"/>
    </row>
    <row r="104" spans="1:10" ht="15.75" customHeight="1">
      <c r="A104" s="65">
        <v>98</v>
      </c>
      <c r="B104" s="44">
        <v>225</v>
      </c>
      <c r="C104" s="209" t="s">
        <v>610</v>
      </c>
      <c r="D104" s="210"/>
      <c r="E104" s="211"/>
      <c r="F104" s="45" t="s">
        <v>1146</v>
      </c>
      <c r="G104" s="45" t="s">
        <v>1146</v>
      </c>
      <c r="H104" s="45" t="s">
        <v>1146</v>
      </c>
      <c r="I104" s="45" t="s">
        <v>1146</v>
      </c>
      <c r="J104" s="45" t="s">
        <v>1146</v>
      </c>
    </row>
    <row r="105" spans="1:10">
      <c r="A105" s="65">
        <v>99</v>
      </c>
      <c r="B105" s="44">
        <v>226</v>
      </c>
      <c r="C105" s="209" t="s">
        <v>609</v>
      </c>
      <c r="D105" s="210"/>
      <c r="E105" s="211"/>
      <c r="F105" s="45" t="s">
        <v>1146</v>
      </c>
      <c r="G105" s="45" t="s">
        <v>1146</v>
      </c>
      <c r="H105" s="45" t="s">
        <v>1146</v>
      </c>
      <c r="I105" s="45" t="s">
        <v>1146</v>
      </c>
      <c r="J105" s="45" t="s">
        <v>1146</v>
      </c>
    </row>
    <row r="106" spans="1:10">
      <c r="A106" s="65">
        <v>100</v>
      </c>
      <c r="B106" s="44">
        <v>227</v>
      </c>
      <c r="C106" s="209" t="s">
        <v>294</v>
      </c>
      <c r="D106" s="210"/>
      <c r="E106" s="211"/>
      <c r="F106" s="45" t="s">
        <v>1146</v>
      </c>
      <c r="G106" s="45" t="s">
        <v>1146</v>
      </c>
      <c r="H106" s="45" t="s">
        <v>1146</v>
      </c>
      <c r="I106" s="45" t="s">
        <v>1146</v>
      </c>
      <c r="J106" s="45" t="s">
        <v>1146</v>
      </c>
    </row>
    <row r="107" spans="1:10" ht="63">
      <c r="A107" s="65">
        <v>101</v>
      </c>
      <c r="B107" s="53">
        <v>228</v>
      </c>
      <c r="C107" s="50" t="s">
        <v>1073</v>
      </c>
      <c r="D107" s="59" t="s">
        <v>23</v>
      </c>
      <c r="E107" s="50" t="s">
        <v>673</v>
      </c>
      <c r="F107" s="59" t="s">
        <v>25</v>
      </c>
      <c r="G107" s="57" t="s">
        <v>1136</v>
      </c>
      <c r="H107" s="39" t="s">
        <v>1154</v>
      </c>
      <c r="I107" s="41" t="s">
        <v>648</v>
      </c>
      <c r="J107" s="70"/>
    </row>
    <row r="108" spans="1:10" ht="47.25">
      <c r="A108" s="65">
        <v>102</v>
      </c>
      <c r="B108" s="53">
        <v>231</v>
      </c>
      <c r="C108" s="50" t="s">
        <v>678</v>
      </c>
      <c r="D108" s="59" t="s">
        <v>24</v>
      </c>
      <c r="E108" s="50" t="s">
        <v>1150</v>
      </c>
      <c r="F108" s="59" t="s">
        <v>24</v>
      </c>
      <c r="G108" s="57" t="s">
        <v>1136</v>
      </c>
      <c r="H108" s="39" t="s">
        <v>1063</v>
      </c>
      <c r="I108" s="41" t="s">
        <v>648</v>
      </c>
      <c r="J108" s="70"/>
    </row>
    <row r="109" spans="1:10" ht="20.25" customHeight="1">
      <c r="A109" s="65">
        <v>103</v>
      </c>
      <c r="B109" s="44">
        <v>232</v>
      </c>
      <c r="C109" s="209" t="s">
        <v>1167</v>
      </c>
      <c r="D109" s="210"/>
      <c r="E109" s="211"/>
      <c r="F109" s="45" t="s">
        <v>1146</v>
      </c>
      <c r="G109" s="45" t="s">
        <v>1146</v>
      </c>
      <c r="H109" s="45" t="s">
        <v>1146</v>
      </c>
      <c r="I109" s="45" t="s">
        <v>1146</v>
      </c>
      <c r="J109" s="45" t="s">
        <v>1146</v>
      </c>
    </row>
    <row r="110" spans="1:10" ht="18" customHeight="1">
      <c r="A110" s="65">
        <v>104</v>
      </c>
      <c r="B110" s="44">
        <v>233</v>
      </c>
      <c r="C110" s="209" t="s">
        <v>1112</v>
      </c>
      <c r="D110" s="210"/>
      <c r="E110" s="211"/>
      <c r="F110" s="45" t="s">
        <v>1146</v>
      </c>
      <c r="G110" s="45" t="s">
        <v>1146</v>
      </c>
      <c r="H110" s="45" t="s">
        <v>1146</v>
      </c>
      <c r="I110" s="45" t="s">
        <v>1146</v>
      </c>
      <c r="J110" s="45" t="s">
        <v>1146</v>
      </c>
    </row>
    <row r="111" spans="1:10" ht="31.5">
      <c r="A111" s="65">
        <v>105</v>
      </c>
      <c r="B111" s="53">
        <v>234</v>
      </c>
      <c r="C111" s="50" t="s">
        <v>650</v>
      </c>
      <c r="D111" s="59" t="s">
        <v>25</v>
      </c>
      <c r="E111" s="50" t="s">
        <v>298</v>
      </c>
      <c r="F111" s="59" t="s">
        <v>25</v>
      </c>
      <c r="G111" s="57" t="s">
        <v>1136</v>
      </c>
      <c r="H111" s="39" t="s">
        <v>1154</v>
      </c>
      <c r="I111" s="41" t="s">
        <v>648</v>
      </c>
      <c r="J111" s="70"/>
    </row>
    <row r="112" spans="1:10" ht="47.25">
      <c r="A112" s="65">
        <v>106</v>
      </c>
      <c r="B112" s="53">
        <v>235</v>
      </c>
      <c r="C112" s="50" t="s">
        <v>652</v>
      </c>
      <c r="D112" s="59" t="s">
        <v>25</v>
      </c>
      <c r="E112" s="50" t="s">
        <v>651</v>
      </c>
      <c r="F112" s="59" t="s">
        <v>25</v>
      </c>
      <c r="G112" s="57" t="s">
        <v>1136</v>
      </c>
      <c r="H112" s="39" t="s">
        <v>1110</v>
      </c>
      <c r="I112" s="41" t="s">
        <v>648</v>
      </c>
      <c r="J112" s="70"/>
    </row>
    <row r="113" spans="1:10" ht="31.5">
      <c r="A113" s="65">
        <v>107</v>
      </c>
      <c r="B113" s="53">
        <v>236</v>
      </c>
      <c r="C113" s="50" t="s">
        <v>301</v>
      </c>
      <c r="D113" s="59" t="s">
        <v>25</v>
      </c>
      <c r="E113" s="50" t="s">
        <v>302</v>
      </c>
      <c r="F113" s="59" t="s">
        <v>25</v>
      </c>
      <c r="G113" s="57" t="s">
        <v>1136</v>
      </c>
      <c r="H113" s="39" t="s">
        <v>1110</v>
      </c>
      <c r="I113" s="41" t="s">
        <v>648</v>
      </c>
      <c r="J113" s="70"/>
    </row>
    <row r="114" spans="1:10" ht="31.5">
      <c r="A114" s="65">
        <v>108</v>
      </c>
      <c r="B114" s="53">
        <v>238</v>
      </c>
      <c r="C114" s="50" t="s">
        <v>679</v>
      </c>
      <c r="D114" s="59" t="s">
        <v>25</v>
      </c>
      <c r="E114" s="50" t="s">
        <v>680</v>
      </c>
      <c r="F114" s="59" t="s">
        <v>25</v>
      </c>
      <c r="G114" s="57" t="s">
        <v>1136</v>
      </c>
      <c r="H114" s="39" t="s">
        <v>1063</v>
      </c>
      <c r="I114" s="41" t="s">
        <v>648</v>
      </c>
      <c r="J114" s="70"/>
    </row>
    <row r="115" spans="1:10">
      <c r="A115" s="65">
        <v>109</v>
      </c>
      <c r="B115" s="44">
        <v>239</v>
      </c>
      <c r="C115" s="209" t="s">
        <v>306</v>
      </c>
      <c r="D115" s="210"/>
      <c r="E115" s="211"/>
      <c r="F115" s="45" t="s">
        <v>1146</v>
      </c>
      <c r="G115" s="45" t="s">
        <v>1146</v>
      </c>
      <c r="H115" s="45" t="s">
        <v>1146</v>
      </c>
      <c r="I115" s="45" t="s">
        <v>1146</v>
      </c>
      <c r="J115" s="45" t="s">
        <v>1146</v>
      </c>
    </row>
    <row r="116" spans="1:10" ht="31.5">
      <c r="A116" s="65">
        <v>110</v>
      </c>
      <c r="B116" s="53">
        <v>242</v>
      </c>
      <c r="C116" s="50" t="s">
        <v>311</v>
      </c>
      <c r="D116" s="59" t="s">
        <v>25</v>
      </c>
      <c r="E116" s="50" t="s">
        <v>312</v>
      </c>
      <c r="F116" s="59" t="s">
        <v>25</v>
      </c>
      <c r="G116" s="57" t="s">
        <v>1136</v>
      </c>
      <c r="H116" s="39" t="s">
        <v>1063</v>
      </c>
      <c r="I116" s="41" t="s">
        <v>648</v>
      </c>
      <c r="J116" s="70"/>
    </row>
    <row r="117" spans="1:10">
      <c r="A117" s="65">
        <v>111</v>
      </c>
      <c r="B117" s="44">
        <v>243</v>
      </c>
      <c r="C117" s="209" t="s">
        <v>313</v>
      </c>
      <c r="D117" s="210"/>
      <c r="E117" s="211"/>
      <c r="F117" s="45" t="s">
        <v>1146</v>
      </c>
      <c r="G117" s="45" t="s">
        <v>1146</v>
      </c>
      <c r="H117" s="45" t="s">
        <v>1146</v>
      </c>
      <c r="I117" s="45" t="s">
        <v>1146</v>
      </c>
      <c r="J117" s="45" t="s">
        <v>1146</v>
      </c>
    </row>
    <row r="118" spans="1:10" ht="47.25">
      <c r="A118" s="65">
        <v>112</v>
      </c>
      <c r="B118" s="53">
        <v>246</v>
      </c>
      <c r="C118" s="50" t="s">
        <v>654</v>
      </c>
      <c r="D118" s="59" t="s">
        <v>25</v>
      </c>
      <c r="E118" s="50" t="s">
        <v>318</v>
      </c>
      <c r="F118" s="59" t="s">
        <v>25</v>
      </c>
      <c r="G118" s="57" t="s">
        <v>1136</v>
      </c>
      <c r="H118" s="39" t="s">
        <v>1063</v>
      </c>
      <c r="I118" s="41" t="s">
        <v>648</v>
      </c>
      <c r="J118" s="70"/>
    </row>
    <row r="119" spans="1:10" ht="31.5">
      <c r="A119" s="65">
        <v>113</v>
      </c>
      <c r="B119" s="53">
        <v>248</v>
      </c>
      <c r="C119" s="50" t="s">
        <v>321</v>
      </c>
      <c r="D119" s="59" t="s">
        <v>25</v>
      </c>
      <c r="E119" s="50" t="s">
        <v>655</v>
      </c>
      <c r="F119" s="59" t="s">
        <v>25</v>
      </c>
      <c r="G119" s="57" t="s">
        <v>1136</v>
      </c>
      <c r="H119" s="39" t="s">
        <v>1063</v>
      </c>
      <c r="I119" s="41" t="s">
        <v>648</v>
      </c>
      <c r="J119" s="70"/>
    </row>
    <row r="120" spans="1:10" ht="63">
      <c r="A120" s="65">
        <v>114</v>
      </c>
      <c r="B120" s="53">
        <v>251</v>
      </c>
      <c r="C120" s="50" t="s">
        <v>657</v>
      </c>
      <c r="D120" s="59" t="s">
        <v>25</v>
      </c>
      <c r="E120" s="50" t="s">
        <v>681</v>
      </c>
      <c r="F120" s="59" t="s">
        <v>25</v>
      </c>
      <c r="G120" s="57" t="s">
        <v>1136</v>
      </c>
      <c r="H120" s="39" t="s">
        <v>1063</v>
      </c>
      <c r="I120" s="41" t="s">
        <v>648</v>
      </c>
      <c r="J120" s="70"/>
    </row>
    <row r="121" spans="1:10" ht="31.5">
      <c r="A121" s="65">
        <v>115</v>
      </c>
      <c r="B121" s="53">
        <v>252</v>
      </c>
      <c r="C121" s="50" t="s">
        <v>658</v>
      </c>
      <c r="D121" s="59" t="s">
        <v>26</v>
      </c>
      <c r="E121" s="50" t="s">
        <v>660</v>
      </c>
      <c r="F121" s="59" t="s">
        <v>26</v>
      </c>
      <c r="G121" s="57" t="s">
        <v>1136</v>
      </c>
      <c r="H121" s="39" t="s">
        <v>1110</v>
      </c>
      <c r="I121" s="41" t="s">
        <v>648</v>
      </c>
      <c r="J121" s="70"/>
    </row>
    <row r="122" spans="1:10" ht="15.75" customHeight="1">
      <c r="A122" s="65">
        <v>116</v>
      </c>
      <c r="B122" s="44">
        <v>253</v>
      </c>
      <c r="C122" s="209" t="s">
        <v>323</v>
      </c>
      <c r="D122" s="210"/>
      <c r="E122" s="211"/>
      <c r="F122" s="45" t="s">
        <v>1146</v>
      </c>
      <c r="G122" s="45" t="s">
        <v>1146</v>
      </c>
      <c r="H122" s="45" t="s">
        <v>1146</v>
      </c>
      <c r="I122" s="45" t="s">
        <v>1146</v>
      </c>
      <c r="J122" s="45" t="s">
        <v>1146</v>
      </c>
    </row>
    <row r="123" spans="1:10" ht="21.75" customHeight="1">
      <c r="A123" s="65">
        <v>117</v>
      </c>
      <c r="B123" s="44">
        <v>254</v>
      </c>
      <c r="C123" s="209" t="s">
        <v>1113</v>
      </c>
      <c r="D123" s="210"/>
      <c r="E123" s="211"/>
      <c r="F123" s="45" t="s">
        <v>1146</v>
      </c>
      <c r="G123" s="45" t="s">
        <v>1146</v>
      </c>
      <c r="H123" s="45" t="s">
        <v>1146</v>
      </c>
      <c r="I123" s="45" t="s">
        <v>1146</v>
      </c>
      <c r="J123" s="45" t="s">
        <v>1146</v>
      </c>
    </row>
    <row r="124" spans="1:10" ht="31.5">
      <c r="A124" s="65">
        <v>118</v>
      </c>
      <c r="B124" s="53">
        <v>257</v>
      </c>
      <c r="C124" s="50" t="s">
        <v>683</v>
      </c>
      <c r="D124" s="59" t="s">
        <v>105</v>
      </c>
      <c r="E124" s="50" t="s">
        <v>684</v>
      </c>
      <c r="F124" s="59" t="s">
        <v>105</v>
      </c>
      <c r="G124" s="57" t="s">
        <v>1136</v>
      </c>
      <c r="H124" s="39" t="s">
        <v>1063</v>
      </c>
      <c r="I124" s="41" t="s">
        <v>648</v>
      </c>
      <c r="J124" s="70"/>
    </row>
    <row r="125" spans="1:10" ht="31.5">
      <c r="A125" s="65">
        <v>119</v>
      </c>
      <c r="B125" s="53">
        <v>258</v>
      </c>
      <c r="C125" s="50" t="s">
        <v>661</v>
      </c>
      <c r="D125" s="59" t="s">
        <v>25</v>
      </c>
      <c r="E125" s="50" t="s">
        <v>662</v>
      </c>
      <c r="F125" s="59" t="s">
        <v>25</v>
      </c>
      <c r="G125" s="57" t="s">
        <v>1136</v>
      </c>
      <c r="H125" s="39" t="s">
        <v>1063</v>
      </c>
      <c r="I125" s="41" t="s">
        <v>648</v>
      </c>
      <c r="J125" s="70"/>
    </row>
    <row r="126" spans="1:10" ht="47.25">
      <c r="A126" s="65">
        <v>120</v>
      </c>
      <c r="B126" s="53">
        <v>259</v>
      </c>
      <c r="C126" s="50" t="s">
        <v>687</v>
      </c>
      <c r="D126" s="59" t="s">
        <v>25</v>
      </c>
      <c r="E126" s="50" t="s">
        <v>328</v>
      </c>
      <c r="F126" s="59" t="s">
        <v>25</v>
      </c>
      <c r="G126" s="57" t="s">
        <v>1136</v>
      </c>
      <c r="H126" s="39" t="s">
        <v>1063</v>
      </c>
      <c r="I126" s="41" t="s">
        <v>648</v>
      </c>
      <c r="J126" s="70"/>
    </row>
    <row r="127" spans="1:10" ht="31.5">
      <c r="A127" s="65">
        <v>121</v>
      </c>
      <c r="B127" s="53">
        <v>260</v>
      </c>
      <c r="C127" s="50" t="s">
        <v>685</v>
      </c>
      <c r="D127" s="59" t="s">
        <v>105</v>
      </c>
      <c r="E127" s="50" t="s">
        <v>686</v>
      </c>
      <c r="F127" s="59" t="s">
        <v>105</v>
      </c>
      <c r="G127" s="57" t="s">
        <v>1136</v>
      </c>
      <c r="H127" s="39" t="s">
        <v>1063</v>
      </c>
      <c r="I127" s="41" t="s">
        <v>648</v>
      </c>
      <c r="J127" s="70"/>
    </row>
    <row r="128" spans="1:10" ht="21.75" customHeight="1">
      <c r="A128" s="65">
        <v>122</v>
      </c>
      <c r="B128" s="44">
        <v>261</v>
      </c>
      <c r="C128" s="209" t="s">
        <v>329</v>
      </c>
      <c r="D128" s="210"/>
      <c r="E128" s="211"/>
      <c r="F128" s="45" t="s">
        <v>1146</v>
      </c>
      <c r="G128" s="45" t="s">
        <v>1146</v>
      </c>
      <c r="H128" s="45" t="s">
        <v>1146</v>
      </c>
      <c r="I128" s="45" t="s">
        <v>1146</v>
      </c>
      <c r="J128" s="45" t="s">
        <v>1146</v>
      </c>
    </row>
    <row r="129" spans="1:10" ht="31.5">
      <c r="A129" s="65">
        <v>123</v>
      </c>
      <c r="B129" s="53">
        <v>264</v>
      </c>
      <c r="C129" s="50" t="s">
        <v>334</v>
      </c>
      <c r="D129" s="59" t="s">
        <v>25</v>
      </c>
      <c r="E129" s="50" t="s">
        <v>335</v>
      </c>
      <c r="F129" s="59" t="s">
        <v>25</v>
      </c>
      <c r="G129" s="57" t="s">
        <v>1136</v>
      </c>
      <c r="H129" s="39" t="s">
        <v>1063</v>
      </c>
      <c r="I129" s="41" t="s">
        <v>648</v>
      </c>
      <c r="J129" s="70"/>
    </row>
    <row r="130" spans="1:10" ht="19.5" customHeight="1">
      <c r="A130" s="65">
        <v>124</v>
      </c>
      <c r="B130" s="44">
        <v>265</v>
      </c>
      <c r="C130" s="209" t="s">
        <v>336</v>
      </c>
      <c r="D130" s="210"/>
      <c r="E130" s="211"/>
      <c r="F130" s="45" t="s">
        <v>1146</v>
      </c>
      <c r="G130" s="45" t="s">
        <v>1146</v>
      </c>
      <c r="H130" s="45" t="s">
        <v>1146</v>
      </c>
      <c r="I130" s="45" t="s">
        <v>1146</v>
      </c>
      <c r="J130" s="45" t="s">
        <v>1146</v>
      </c>
    </row>
    <row r="131" spans="1:10" ht="15.75" customHeight="1">
      <c r="A131" s="65">
        <v>125</v>
      </c>
      <c r="B131" s="53">
        <v>272</v>
      </c>
      <c r="C131" s="212" t="s">
        <v>339</v>
      </c>
      <c r="D131" s="60" t="s">
        <v>25</v>
      </c>
      <c r="E131" s="50" t="s">
        <v>340</v>
      </c>
      <c r="F131" s="59" t="s">
        <v>25</v>
      </c>
      <c r="G131" s="57" t="s">
        <v>1136</v>
      </c>
      <c r="H131" s="39" t="s">
        <v>1063</v>
      </c>
      <c r="I131" s="41" t="s">
        <v>648</v>
      </c>
      <c r="J131" s="70"/>
    </row>
    <row r="132" spans="1:10" ht="31.5">
      <c r="A132" s="65">
        <v>126</v>
      </c>
      <c r="B132" s="53">
        <v>273</v>
      </c>
      <c r="C132" s="216"/>
      <c r="D132" s="60" t="s">
        <v>25</v>
      </c>
      <c r="E132" s="50" t="s">
        <v>342</v>
      </c>
      <c r="F132" s="59" t="s">
        <v>25</v>
      </c>
      <c r="G132" s="57" t="s">
        <v>1136</v>
      </c>
      <c r="H132" s="39" t="s">
        <v>1063</v>
      </c>
      <c r="I132" s="41" t="s">
        <v>648</v>
      </c>
      <c r="J132" s="70"/>
    </row>
    <row r="133" spans="1:10">
      <c r="A133" s="65">
        <v>127</v>
      </c>
      <c r="B133" s="53">
        <v>274</v>
      </c>
      <c r="C133" s="216"/>
      <c r="D133" s="60" t="s">
        <v>25</v>
      </c>
      <c r="E133" s="50" t="s">
        <v>343</v>
      </c>
      <c r="F133" s="59" t="s">
        <v>25</v>
      </c>
      <c r="G133" s="57" t="s">
        <v>1136</v>
      </c>
      <c r="H133" s="39" t="s">
        <v>1063</v>
      </c>
      <c r="I133" s="41" t="s">
        <v>648</v>
      </c>
      <c r="J133" s="70"/>
    </row>
    <row r="134" spans="1:10" ht="31.5">
      <c r="A134" s="65">
        <v>128</v>
      </c>
      <c r="B134" s="53">
        <v>275</v>
      </c>
      <c r="C134" s="213"/>
      <c r="D134" s="60" t="s">
        <v>25</v>
      </c>
      <c r="E134" s="50" t="s">
        <v>344</v>
      </c>
      <c r="F134" s="59" t="s">
        <v>25</v>
      </c>
      <c r="G134" s="57" t="s">
        <v>1136</v>
      </c>
      <c r="H134" s="39" t="s">
        <v>1063</v>
      </c>
      <c r="I134" s="41" t="s">
        <v>648</v>
      </c>
      <c r="J134" s="70"/>
    </row>
    <row r="135" spans="1:10" ht="19.5" customHeight="1">
      <c r="A135" s="65">
        <v>129</v>
      </c>
      <c r="B135" s="44">
        <v>276</v>
      </c>
      <c r="C135" s="209" t="s">
        <v>345</v>
      </c>
      <c r="D135" s="210"/>
      <c r="E135" s="211"/>
      <c r="F135" s="45" t="s">
        <v>1146</v>
      </c>
      <c r="G135" s="45" t="s">
        <v>1146</v>
      </c>
      <c r="H135" s="45" t="s">
        <v>1146</v>
      </c>
      <c r="I135" s="45" t="s">
        <v>1146</v>
      </c>
      <c r="J135" s="45" t="s">
        <v>1146</v>
      </c>
    </row>
    <row r="136" spans="1:10" ht="31.5">
      <c r="A136" s="65">
        <v>130</v>
      </c>
      <c r="B136" s="53">
        <v>279</v>
      </c>
      <c r="C136" s="50" t="s">
        <v>667</v>
      </c>
      <c r="D136" s="59" t="s">
        <v>26</v>
      </c>
      <c r="E136" s="50" t="s">
        <v>668</v>
      </c>
      <c r="F136" s="59" t="s">
        <v>26</v>
      </c>
      <c r="G136" s="57" t="s">
        <v>1136</v>
      </c>
      <c r="H136" s="39" t="s">
        <v>1063</v>
      </c>
      <c r="I136" s="41" t="s">
        <v>648</v>
      </c>
      <c r="J136" s="70"/>
    </row>
    <row r="137" spans="1:10" ht="47.25">
      <c r="A137" s="65">
        <v>131</v>
      </c>
      <c r="B137" s="53">
        <v>280</v>
      </c>
      <c r="C137" s="50" t="s">
        <v>665</v>
      </c>
      <c r="D137" s="59" t="s">
        <v>25</v>
      </c>
      <c r="E137" s="50" t="s">
        <v>666</v>
      </c>
      <c r="F137" s="59" t="s">
        <v>25</v>
      </c>
      <c r="G137" s="57" t="s">
        <v>1136</v>
      </c>
      <c r="H137" s="39" t="s">
        <v>1110</v>
      </c>
      <c r="I137" s="41" t="s">
        <v>648</v>
      </c>
      <c r="J137" s="70"/>
    </row>
    <row r="138" spans="1:10" ht="19.5" customHeight="1">
      <c r="A138" s="65">
        <v>132</v>
      </c>
      <c r="B138" s="44">
        <v>281</v>
      </c>
      <c r="C138" s="209" t="s">
        <v>348</v>
      </c>
      <c r="D138" s="210"/>
      <c r="E138" s="211"/>
      <c r="F138" s="45" t="s">
        <v>1146</v>
      </c>
      <c r="G138" s="45" t="s">
        <v>1146</v>
      </c>
      <c r="H138" s="45" t="s">
        <v>1146</v>
      </c>
      <c r="I138" s="45" t="s">
        <v>1146</v>
      </c>
      <c r="J138" s="45" t="s">
        <v>1146</v>
      </c>
    </row>
    <row r="139" spans="1:10" ht="31.5">
      <c r="A139" s="65">
        <v>133</v>
      </c>
      <c r="B139" s="53">
        <v>284</v>
      </c>
      <c r="C139" s="50" t="s">
        <v>670</v>
      </c>
      <c r="D139" s="59" t="s">
        <v>25</v>
      </c>
      <c r="E139" s="50" t="s">
        <v>669</v>
      </c>
      <c r="F139" s="59" t="s">
        <v>25</v>
      </c>
      <c r="G139" s="57" t="s">
        <v>1136</v>
      </c>
      <c r="H139" s="39" t="s">
        <v>1063</v>
      </c>
      <c r="I139" s="41" t="s">
        <v>648</v>
      </c>
      <c r="J139" s="70"/>
    </row>
    <row r="140" spans="1:10" ht="19.5" customHeight="1">
      <c r="A140" s="65">
        <v>134</v>
      </c>
      <c r="B140" s="44">
        <v>285</v>
      </c>
      <c r="C140" s="209" t="s">
        <v>771</v>
      </c>
      <c r="D140" s="210"/>
      <c r="E140" s="211"/>
      <c r="F140" s="45" t="s">
        <v>1146</v>
      </c>
      <c r="G140" s="45" t="s">
        <v>1146</v>
      </c>
      <c r="H140" s="45" t="s">
        <v>1146</v>
      </c>
      <c r="I140" s="45" t="s">
        <v>1146</v>
      </c>
      <c r="J140" s="45" t="s">
        <v>1146</v>
      </c>
    </row>
    <row r="141" spans="1:10" ht="47.25">
      <c r="A141" s="65">
        <v>135</v>
      </c>
      <c r="B141" s="53">
        <v>287</v>
      </c>
      <c r="C141" s="56" t="s">
        <v>1075</v>
      </c>
      <c r="D141" s="61" t="s">
        <v>26</v>
      </c>
      <c r="E141" s="50" t="s">
        <v>777</v>
      </c>
      <c r="F141" s="59" t="s">
        <v>26</v>
      </c>
      <c r="G141" s="57" t="s">
        <v>1136</v>
      </c>
      <c r="H141" s="39" t="s">
        <v>1063</v>
      </c>
      <c r="I141" s="41" t="s">
        <v>648</v>
      </c>
      <c r="J141" s="70"/>
    </row>
    <row r="142" spans="1:10" ht="31.5">
      <c r="A142" s="65">
        <v>136</v>
      </c>
      <c r="B142" s="53">
        <v>288</v>
      </c>
      <c r="C142" s="50" t="s">
        <v>1011</v>
      </c>
      <c r="D142" s="59" t="s">
        <v>26</v>
      </c>
      <c r="E142" s="50" t="s">
        <v>1012</v>
      </c>
      <c r="F142" s="59" t="s">
        <v>26</v>
      </c>
      <c r="G142" s="57" t="s">
        <v>1136</v>
      </c>
      <c r="H142" s="39" t="s">
        <v>1063</v>
      </c>
      <c r="I142" s="41" t="s">
        <v>648</v>
      </c>
      <c r="J142" s="70"/>
    </row>
    <row r="143" spans="1:10" ht="15.75" customHeight="1">
      <c r="A143" s="65">
        <v>137</v>
      </c>
      <c r="B143" s="44">
        <v>289</v>
      </c>
      <c r="C143" s="209" t="s">
        <v>350</v>
      </c>
      <c r="D143" s="210"/>
      <c r="E143" s="211"/>
      <c r="F143" s="45" t="s">
        <v>1146</v>
      </c>
      <c r="G143" s="45" t="s">
        <v>1146</v>
      </c>
      <c r="H143" s="45" t="s">
        <v>1146</v>
      </c>
      <c r="I143" s="45" t="s">
        <v>1146</v>
      </c>
      <c r="J143" s="45" t="s">
        <v>1146</v>
      </c>
    </row>
    <row r="144" spans="1:10" ht="15.75" customHeight="1">
      <c r="A144" s="65">
        <v>138</v>
      </c>
      <c r="B144" s="44">
        <v>290</v>
      </c>
      <c r="C144" s="209" t="s">
        <v>1114</v>
      </c>
      <c r="D144" s="210"/>
      <c r="E144" s="211"/>
      <c r="F144" s="45" t="s">
        <v>1146</v>
      </c>
      <c r="G144" s="45" t="s">
        <v>1146</v>
      </c>
      <c r="H144" s="45" t="s">
        <v>1146</v>
      </c>
      <c r="I144" s="45" t="s">
        <v>1146</v>
      </c>
      <c r="J144" s="45" t="s">
        <v>1146</v>
      </c>
    </row>
    <row r="145" spans="1:10" ht="31.5">
      <c r="A145" s="65">
        <v>139</v>
      </c>
      <c r="B145" s="53">
        <v>293</v>
      </c>
      <c r="C145" s="50" t="s">
        <v>249</v>
      </c>
      <c r="D145" s="59" t="s">
        <v>23</v>
      </c>
      <c r="E145" s="50" t="s">
        <v>700</v>
      </c>
      <c r="F145" s="59" t="s">
        <v>26</v>
      </c>
      <c r="G145" s="57" t="s">
        <v>1136</v>
      </c>
      <c r="H145" s="39" t="s">
        <v>1063</v>
      </c>
      <c r="I145" s="41" t="s">
        <v>648</v>
      </c>
      <c r="J145" s="70"/>
    </row>
    <row r="146" spans="1:10" ht="31.5">
      <c r="A146" s="65">
        <v>140</v>
      </c>
      <c r="B146" s="53">
        <v>296</v>
      </c>
      <c r="C146" s="50" t="s">
        <v>258</v>
      </c>
      <c r="D146" s="59" t="s">
        <v>23</v>
      </c>
      <c r="E146" s="50" t="s">
        <v>245</v>
      </c>
      <c r="F146" s="59" t="s">
        <v>25</v>
      </c>
      <c r="G146" s="57" t="s">
        <v>1136</v>
      </c>
      <c r="H146" s="39" t="s">
        <v>1063</v>
      </c>
      <c r="I146" s="41" t="s">
        <v>648</v>
      </c>
      <c r="J146" s="70"/>
    </row>
    <row r="147" spans="1:10" ht="63">
      <c r="A147" s="65">
        <v>141</v>
      </c>
      <c r="B147" s="53">
        <v>299</v>
      </c>
      <c r="C147" s="50" t="s">
        <v>248</v>
      </c>
      <c r="D147" s="59" t="s">
        <v>23</v>
      </c>
      <c r="E147" s="50" t="s">
        <v>257</v>
      </c>
      <c r="F147" s="59" t="s">
        <v>23</v>
      </c>
      <c r="G147" s="57" t="s">
        <v>1136</v>
      </c>
      <c r="H147" s="39" t="s">
        <v>1063</v>
      </c>
      <c r="I147" s="41" t="s">
        <v>648</v>
      </c>
      <c r="J147" s="70"/>
    </row>
    <row r="148" spans="1:10" ht="31.5">
      <c r="A148" s="65">
        <v>142</v>
      </c>
      <c r="B148" s="53">
        <v>302</v>
      </c>
      <c r="C148" s="50" t="s">
        <v>692</v>
      </c>
      <c r="D148" s="59" t="s">
        <v>23</v>
      </c>
      <c r="E148" s="50" t="s">
        <v>254</v>
      </c>
      <c r="F148" s="59" t="s">
        <v>25</v>
      </c>
      <c r="G148" s="57" t="s">
        <v>1136</v>
      </c>
      <c r="H148" s="39" t="s">
        <v>1063</v>
      </c>
      <c r="I148" s="41" t="s">
        <v>648</v>
      </c>
      <c r="J148" s="70"/>
    </row>
    <row r="149" spans="1:10" ht="47.25">
      <c r="A149" s="65">
        <v>143</v>
      </c>
      <c r="B149" s="53">
        <v>305</v>
      </c>
      <c r="C149" s="50" t="s">
        <v>697</v>
      </c>
      <c r="D149" s="59" t="s">
        <v>23</v>
      </c>
      <c r="E149" s="50" t="s">
        <v>698</v>
      </c>
      <c r="F149" s="59" t="s">
        <v>25</v>
      </c>
      <c r="G149" s="57" t="s">
        <v>1136</v>
      </c>
      <c r="H149" s="39" t="s">
        <v>1063</v>
      </c>
      <c r="I149" s="41" t="s">
        <v>648</v>
      </c>
      <c r="J149" s="70"/>
    </row>
    <row r="150" spans="1:10" ht="47.25">
      <c r="A150" s="65">
        <v>144</v>
      </c>
      <c r="B150" s="53">
        <v>307</v>
      </c>
      <c r="C150" s="50" t="s">
        <v>260</v>
      </c>
      <c r="D150" s="59" t="s">
        <v>23</v>
      </c>
      <c r="E150" s="50" t="s">
        <v>1051</v>
      </c>
      <c r="F150" s="59" t="s">
        <v>25</v>
      </c>
      <c r="G150" s="57" t="s">
        <v>1136</v>
      </c>
      <c r="H150" s="39" t="s">
        <v>1063</v>
      </c>
      <c r="I150" s="41" t="s">
        <v>648</v>
      </c>
      <c r="J150" s="70"/>
    </row>
    <row r="151" spans="1:10" ht="31.5">
      <c r="A151" s="65">
        <v>145</v>
      </c>
      <c r="B151" s="53">
        <v>308</v>
      </c>
      <c r="C151" s="50" t="s">
        <v>699</v>
      </c>
      <c r="D151" s="59" t="s">
        <v>26</v>
      </c>
      <c r="E151" s="50" t="s">
        <v>1052</v>
      </c>
      <c r="F151" s="59" t="s">
        <v>26</v>
      </c>
      <c r="G151" s="57" t="s">
        <v>1136</v>
      </c>
      <c r="H151" s="39" t="s">
        <v>1063</v>
      </c>
      <c r="I151" s="41" t="s">
        <v>648</v>
      </c>
      <c r="J151" s="70"/>
    </row>
    <row r="152" spans="1:10">
      <c r="A152" s="65">
        <v>146</v>
      </c>
      <c r="B152" s="44">
        <v>309</v>
      </c>
      <c r="C152" s="209" t="s">
        <v>992</v>
      </c>
      <c r="D152" s="210"/>
      <c r="E152" s="211"/>
      <c r="F152" s="45" t="s">
        <v>1146</v>
      </c>
      <c r="G152" s="45" t="s">
        <v>1146</v>
      </c>
      <c r="H152" s="45" t="s">
        <v>1146</v>
      </c>
      <c r="I152" s="45" t="s">
        <v>1146</v>
      </c>
      <c r="J152" s="45" t="s">
        <v>1146</v>
      </c>
    </row>
    <row r="153" spans="1:10" ht="31.5">
      <c r="A153" s="65">
        <v>147</v>
      </c>
      <c r="B153" s="53">
        <v>312</v>
      </c>
      <c r="C153" s="50" t="s">
        <v>264</v>
      </c>
      <c r="D153" s="59" t="s">
        <v>25</v>
      </c>
      <c r="E153" s="50" t="s">
        <v>265</v>
      </c>
      <c r="F153" s="59" t="s">
        <v>25</v>
      </c>
      <c r="G153" s="57" t="s">
        <v>1136</v>
      </c>
      <c r="H153" s="39" t="s">
        <v>1063</v>
      </c>
      <c r="I153" s="41" t="s">
        <v>648</v>
      </c>
      <c r="J153" s="70"/>
    </row>
    <row r="154" spans="1:10">
      <c r="A154" s="65">
        <v>148</v>
      </c>
      <c r="B154" s="44">
        <v>313</v>
      </c>
      <c r="C154" s="209" t="s">
        <v>993</v>
      </c>
      <c r="D154" s="210"/>
      <c r="E154" s="211"/>
      <c r="F154" s="45" t="s">
        <v>1146</v>
      </c>
      <c r="G154" s="45" t="s">
        <v>1146</v>
      </c>
      <c r="H154" s="45" t="s">
        <v>1146</v>
      </c>
      <c r="I154" s="45" t="s">
        <v>1146</v>
      </c>
      <c r="J154" s="45" t="s">
        <v>1146</v>
      </c>
    </row>
    <row r="155" spans="1:10" ht="47.25">
      <c r="A155" s="65">
        <v>149</v>
      </c>
      <c r="B155" s="53">
        <v>316</v>
      </c>
      <c r="C155" s="50" t="s">
        <v>705</v>
      </c>
      <c r="D155" s="59" t="s">
        <v>23</v>
      </c>
      <c r="E155" s="50" t="s">
        <v>706</v>
      </c>
      <c r="F155" s="59" t="s">
        <v>25</v>
      </c>
      <c r="G155" s="57" t="s">
        <v>1136</v>
      </c>
      <c r="H155" s="39" t="s">
        <v>1063</v>
      </c>
      <c r="I155" s="41" t="s">
        <v>648</v>
      </c>
      <c r="J155" s="70"/>
    </row>
    <row r="156" spans="1:10" ht="31.5">
      <c r="A156" s="65">
        <v>150</v>
      </c>
      <c r="B156" s="53">
        <v>317</v>
      </c>
      <c r="C156" s="50" t="s">
        <v>708</v>
      </c>
      <c r="D156" s="59" t="s">
        <v>23</v>
      </c>
      <c r="E156" s="50" t="s">
        <v>707</v>
      </c>
      <c r="F156" s="59" t="s">
        <v>25</v>
      </c>
      <c r="G156" s="57" t="s">
        <v>1136</v>
      </c>
      <c r="H156" s="39" t="s">
        <v>1063</v>
      </c>
      <c r="I156" s="41" t="s">
        <v>648</v>
      </c>
      <c r="J156" s="70"/>
    </row>
    <row r="157" spans="1:10">
      <c r="A157" s="65">
        <v>151</v>
      </c>
      <c r="B157" s="44">
        <v>318</v>
      </c>
      <c r="C157" s="209" t="s">
        <v>996</v>
      </c>
      <c r="D157" s="210"/>
      <c r="E157" s="211"/>
      <c r="F157" s="45" t="s">
        <v>1146</v>
      </c>
      <c r="G157" s="45" t="s">
        <v>1146</v>
      </c>
      <c r="H157" s="45" t="s">
        <v>1146</v>
      </c>
      <c r="I157" s="45" t="s">
        <v>1146</v>
      </c>
      <c r="J157" s="45" t="s">
        <v>1146</v>
      </c>
    </row>
    <row r="158" spans="1:10" ht="31.5">
      <c r="A158" s="65">
        <v>152</v>
      </c>
      <c r="B158" s="53">
        <v>322</v>
      </c>
      <c r="C158" s="214" t="s">
        <v>710</v>
      </c>
      <c r="D158" s="60" t="s">
        <v>105</v>
      </c>
      <c r="E158" s="50" t="s">
        <v>270</v>
      </c>
      <c r="F158" s="59" t="s">
        <v>25</v>
      </c>
      <c r="G158" s="57" t="s">
        <v>1136</v>
      </c>
      <c r="H158" s="39" t="s">
        <v>1063</v>
      </c>
      <c r="I158" s="41" t="s">
        <v>648</v>
      </c>
      <c r="J158" s="70"/>
    </row>
    <row r="159" spans="1:10" ht="31.5">
      <c r="A159" s="65">
        <v>153</v>
      </c>
      <c r="B159" s="53">
        <v>323</v>
      </c>
      <c r="C159" s="214"/>
      <c r="D159" s="60" t="s">
        <v>105</v>
      </c>
      <c r="E159" s="50" t="s">
        <v>271</v>
      </c>
      <c r="F159" s="59" t="s">
        <v>25</v>
      </c>
      <c r="G159" s="57" t="s">
        <v>1136</v>
      </c>
      <c r="H159" s="39" t="s">
        <v>1063</v>
      </c>
      <c r="I159" s="41" t="s">
        <v>648</v>
      </c>
      <c r="J159" s="70"/>
    </row>
    <row r="160" spans="1:10" ht="31.5">
      <c r="A160" s="65">
        <v>154</v>
      </c>
      <c r="B160" s="53">
        <v>324</v>
      </c>
      <c r="C160" s="214"/>
      <c r="D160" s="60" t="s">
        <v>105</v>
      </c>
      <c r="E160" s="50" t="s">
        <v>272</v>
      </c>
      <c r="F160" s="59" t="s">
        <v>25</v>
      </c>
      <c r="G160" s="57" t="s">
        <v>1136</v>
      </c>
      <c r="H160" s="39" t="s">
        <v>1063</v>
      </c>
      <c r="I160" s="41" t="s">
        <v>648</v>
      </c>
      <c r="J160" s="70"/>
    </row>
    <row r="161" spans="1:10" ht="47.25">
      <c r="A161" s="65">
        <v>155</v>
      </c>
      <c r="B161" s="53">
        <v>325</v>
      </c>
      <c r="C161" s="50" t="s">
        <v>716</v>
      </c>
      <c r="D161" s="59" t="s">
        <v>26</v>
      </c>
      <c r="E161" s="50" t="s">
        <v>717</v>
      </c>
      <c r="F161" s="59" t="s">
        <v>26</v>
      </c>
      <c r="G161" s="57" t="s">
        <v>1136</v>
      </c>
      <c r="H161" s="39" t="s">
        <v>1063</v>
      </c>
      <c r="I161" s="41" t="s">
        <v>648</v>
      </c>
      <c r="J161" s="70"/>
    </row>
    <row r="162" spans="1:10">
      <c r="A162" s="65">
        <v>156</v>
      </c>
      <c r="B162" s="44">
        <v>326</v>
      </c>
      <c r="C162" s="209" t="s">
        <v>1115</v>
      </c>
      <c r="D162" s="210"/>
      <c r="E162" s="211"/>
      <c r="F162" s="45" t="s">
        <v>1146</v>
      </c>
      <c r="G162" s="45" t="s">
        <v>1146</v>
      </c>
      <c r="H162" s="45" t="s">
        <v>1146</v>
      </c>
      <c r="I162" s="45" t="s">
        <v>1146</v>
      </c>
      <c r="J162" s="45" t="s">
        <v>1146</v>
      </c>
    </row>
    <row r="163" spans="1:10" ht="47.25">
      <c r="A163" s="65">
        <v>157</v>
      </c>
      <c r="B163" s="53">
        <v>329</v>
      </c>
      <c r="C163" s="50" t="s">
        <v>712</v>
      </c>
      <c r="D163" s="59" t="s">
        <v>23</v>
      </c>
      <c r="E163" s="50" t="s">
        <v>274</v>
      </c>
      <c r="F163" s="59" t="s">
        <v>25</v>
      </c>
      <c r="G163" s="57" t="s">
        <v>1136</v>
      </c>
      <c r="H163" s="39" t="s">
        <v>1063</v>
      </c>
      <c r="I163" s="41" t="s">
        <v>648</v>
      </c>
      <c r="J163" s="70"/>
    </row>
    <row r="164" spans="1:10" ht="47.25">
      <c r="A164" s="65">
        <v>158</v>
      </c>
      <c r="B164" s="53">
        <v>334</v>
      </c>
      <c r="C164" s="50" t="s">
        <v>281</v>
      </c>
      <c r="D164" s="59" t="s">
        <v>25</v>
      </c>
      <c r="E164" s="50" t="s">
        <v>277</v>
      </c>
      <c r="F164" s="59" t="s">
        <v>25</v>
      </c>
      <c r="G164" s="57" t="s">
        <v>1136</v>
      </c>
      <c r="H164" s="39" t="s">
        <v>1063</v>
      </c>
      <c r="I164" s="41" t="s">
        <v>648</v>
      </c>
      <c r="J164" s="70"/>
    </row>
    <row r="165" spans="1:10" ht="31.5">
      <c r="A165" s="65">
        <v>159</v>
      </c>
      <c r="B165" s="53">
        <v>335</v>
      </c>
      <c r="C165" s="50" t="s">
        <v>280</v>
      </c>
      <c r="D165" s="59" t="s">
        <v>25</v>
      </c>
      <c r="E165" s="50" t="s">
        <v>279</v>
      </c>
      <c r="F165" s="59" t="s">
        <v>25</v>
      </c>
      <c r="G165" s="57" t="s">
        <v>1136</v>
      </c>
      <c r="H165" s="39" t="s">
        <v>1063</v>
      </c>
      <c r="I165" s="41" t="s">
        <v>648</v>
      </c>
      <c r="J165" s="70"/>
    </row>
    <row r="166" spans="1:10" ht="15.75" customHeight="1">
      <c r="A166" s="65">
        <v>160</v>
      </c>
      <c r="B166" s="44">
        <v>336</v>
      </c>
      <c r="C166" s="209" t="s">
        <v>995</v>
      </c>
      <c r="D166" s="210"/>
      <c r="E166" s="211"/>
      <c r="F166" s="45" t="s">
        <v>1146</v>
      </c>
      <c r="G166" s="45" t="s">
        <v>1146</v>
      </c>
      <c r="H166" s="45" t="s">
        <v>1146</v>
      </c>
      <c r="I166" s="45" t="s">
        <v>1146</v>
      </c>
      <c r="J166" s="45" t="s">
        <v>1146</v>
      </c>
    </row>
    <row r="167" spans="1:10" ht="63">
      <c r="A167" s="65">
        <v>161</v>
      </c>
      <c r="B167" s="53">
        <v>339</v>
      </c>
      <c r="C167" s="50" t="s">
        <v>288</v>
      </c>
      <c r="D167" s="59" t="s">
        <v>25</v>
      </c>
      <c r="E167" s="50" t="s">
        <v>289</v>
      </c>
      <c r="F167" s="59" t="s">
        <v>25</v>
      </c>
      <c r="G167" s="57" t="s">
        <v>1136</v>
      </c>
      <c r="H167" s="39" t="s">
        <v>1063</v>
      </c>
      <c r="I167" s="41" t="s">
        <v>648</v>
      </c>
      <c r="J167" s="70"/>
    </row>
    <row r="168" spans="1:10" ht="31.5">
      <c r="A168" s="65">
        <v>162</v>
      </c>
      <c r="B168" s="53">
        <v>341</v>
      </c>
      <c r="C168" s="50" t="s">
        <v>718</v>
      </c>
      <c r="D168" s="59" t="s">
        <v>105</v>
      </c>
      <c r="E168" s="50" t="s">
        <v>292</v>
      </c>
      <c r="F168" s="59" t="s">
        <v>25</v>
      </c>
      <c r="G168" s="57" t="s">
        <v>1136</v>
      </c>
      <c r="H168" s="39" t="s">
        <v>1063</v>
      </c>
      <c r="I168" s="41" t="s">
        <v>648</v>
      </c>
      <c r="J168" s="70"/>
    </row>
    <row r="169" spans="1:10">
      <c r="A169" s="65">
        <v>163</v>
      </c>
      <c r="B169" s="53">
        <v>342</v>
      </c>
      <c r="C169" s="50" t="s">
        <v>293</v>
      </c>
      <c r="D169" s="59" t="s">
        <v>105</v>
      </c>
      <c r="E169" s="50" t="s">
        <v>722</v>
      </c>
      <c r="F169" s="59" t="s">
        <v>25</v>
      </c>
      <c r="G169" s="57" t="s">
        <v>1136</v>
      </c>
      <c r="H169" s="39" t="s">
        <v>1063</v>
      </c>
      <c r="I169" s="41" t="s">
        <v>648</v>
      </c>
      <c r="J169" s="70"/>
    </row>
    <row r="170" spans="1:10" ht="31.5">
      <c r="A170" s="65">
        <v>164</v>
      </c>
      <c r="B170" s="53">
        <v>343</v>
      </c>
      <c r="C170" s="50" t="s">
        <v>719</v>
      </c>
      <c r="D170" s="59" t="s">
        <v>105</v>
      </c>
      <c r="E170" s="50" t="s">
        <v>720</v>
      </c>
      <c r="F170" s="59" t="s">
        <v>105</v>
      </c>
      <c r="G170" s="57" t="s">
        <v>1136</v>
      </c>
      <c r="H170" s="39" t="s">
        <v>1063</v>
      </c>
      <c r="I170" s="41" t="s">
        <v>648</v>
      </c>
      <c r="J170" s="70"/>
    </row>
    <row r="171" spans="1:10" ht="31.5">
      <c r="A171" s="65">
        <v>165</v>
      </c>
      <c r="B171" s="53">
        <v>344</v>
      </c>
      <c r="C171" s="50" t="s">
        <v>721</v>
      </c>
      <c r="D171" s="59" t="s">
        <v>105</v>
      </c>
      <c r="E171" s="50" t="s">
        <v>724</v>
      </c>
      <c r="F171" s="59" t="s">
        <v>105</v>
      </c>
      <c r="G171" s="57" t="s">
        <v>1136</v>
      </c>
      <c r="H171" s="39" t="s">
        <v>1063</v>
      </c>
      <c r="I171" s="41" t="s">
        <v>648</v>
      </c>
      <c r="J171" s="70"/>
    </row>
    <row r="172" spans="1:10">
      <c r="A172" s="65">
        <v>166</v>
      </c>
      <c r="B172" s="53">
        <v>345</v>
      </c>
      <c r="C172" s="50" t="s">
        <v>723</v>
      </c>
      <c r="D172" s="59" t="s">
        <v>105</v>
      </c>
      <c r="E172" s="50" t="s">
        <v>725</v>
      </c>
      <c r="F172" s="59" t="s">
        <v>105</v>
      </c>
      <c r="G172" s="57" t="s">
        <v>1136</v>
      </c>
      <c r="H172" s="39" t="s">
        <v>1063</v>
      </c>
      <c r="I172" s="41" t="s">
        <v>648</v>
      </c>
      <c r="J172" s="70"/>
    </row>
    <row r="173" spans="1:10">
      <c r="A173" s="65">
        <v>167</v>
      </c>
      <c r="B173" s="44">
        <v>346</v>
      </c>
      <c r="C173" s="209" t="s">
        <v>351</v>
      </c>
      <c r="D173" s="210"/>
      <c r="E173" s="211"/>
      <c r="F173" s="45" t="s">
        <v>1146</v>
      </c>
      <c r="G173" s="45" t="s">
        <v>1146</v>
      </c>
      <c r="H173" s="45" t="s">
        <v>1146</v>
      </c>
      <c r="I173" s="45" t="s">
        <v>1146</v>
      </c>
      <c r="J173" s="45" t="s">
        <v>1146</v>
      </c>
    </row>
    <row r="174" spans="1:10" ht="15.75" customHeight="1">
      <c r="A174" s="65">
        <v>168</v>
      </c>
      <c r="B174" s="44">
        <v>347</v>
      </c>
      <c r="C174" s="209" t="s">
        <v>352</v>
      </c>
      <c r="D174" s="210"/>
      <c r="E174" s="211"/>
      <c r="F174" s="45" t="s">
        <v>1146</v>
      </c>
      <c r="G174" s="45" t="s">
        <v>1146</v>
      </c>
      <c r="H174" s="45" t="s">
        <v>1146</v>
      </c>
      <c r="I174" s="45" t="s">
        <v>1146</v>
      </c>
      <c r="J174" s="45" t="s">
        <v>1146</v>
      </c>
    </row>
    <row r="175" spans="1:10" ht="47.25">
      <c r="A175" s="65">
        <v>169</v>
      </c>
      <c r="B175" s="53">
        <v>350</v>
      </c>
      <c r="C175" s="50" t="s">
        <v>729</v>
      </c>
      <c r="D175" s="59" t="s">
        <v>23</v>
      </c>
      <c r="E175" s="50" t="s">
        <v>1053</v>
      </c>
      <c r="F175" s="59" t="s">
        <v>25</v>
      </c>
      <c r="G175" s="57" t="s">
        <v>1136</v>
      </c>
      <c r="H175" s="39" t="s">
        <v>1063</v>
      </c>
      <c r="I175" s="41" t="s">
        <v>648</v>
      </c>
      <c r="J175" s="70"/>
    </row>
    <row r="176" spans="1:10" ht="78.75">
      <c r="A176" s="65">
        <v>170</v>
      </c>
      <c r="B176" s="53">
        <v>353</v>
      </c>
      <c r="C176" s="50" t="s">
        <v>735</v>
      </c>
      <c r="D176" s="59" t="s">
        <v>23</v>
      </c>
      <c r="E176" s="50" t="s">
        <v>736</v>
      </c>
      <c r="F176" s="59" t="s">
        <v>25</v>
      </c>
      <c r="G176" s="57" t="s">
        <v>1136</v>
      </c>
      <c r="H176" s="39" t="s">
        <v>1063</v>
      </c>
      <c r="I176" s="41" t="s">
        <v>648</v>
      </c>
      <c r="J176" s="70"/>
    </row>
    <row r="177" spans="1:10" ht="47.25">
      <c r="A177" s="65">
        <v>171</v>
      </c>
      <c r="B177" s="53">
        <v>356</v>
      </c>
      <c r="C177" s="50" t="s">
        <v>739</v>
      </c>
      <c r="D177" s="59" t="s">
        <v>25</v>
      </c>
      <c r="E177" s="50" t="s">
        <v>740</v>
      </c>
      <c r="F177" s="59" t="s">
        <v>25</v>
      </c>
      <c r="G177" s="57" t="s">
        <v>1136</v>
      </c>
      <c r="H177" s="39" t="s">
        <v>1063</v>
      </c>
      <c r="I177" s="41" t="s">
        <v>648</v>
      </c>
      <c r="J177" s="70"/>
    </row>
    <row r="178" spans="1:10" ht="47.25">
      <c r="A178" s="65">
        <v>172</v>
      </c>
      <c r="B178" s="53">
        <v>359</v>
      </c>
      <c r="C178" s="50" t="s">
        <v>744</v>
      </c>
      <c r="D178" s="59" t="s">
        <v>23</v>
      </c>
      <c r="E178" s="50" t="s">
        <v>745</v>
      </c>
      <c r="F178" s="59" t="s">
        <v>25</v>
      </c>
      <c r="G178" s="57" t="s">
        <v>1136</v>
      </c>
      <c r="H178" s="39" t="s">
        <v>1063</v>
      </c>
      <c r="I178" s="41" t="s">
        <v>648</v>
      </c>
      <c r="J178" s="70"/>
    </row>
    <row r="179" spans="1:10" ht="31.5">
      <c r="A179" s="65">
        <v>173</v>
      </c>
      <c r="B179" s="53">
        <v>360</v>
      </c>
      <c r="C179" s="50" t="s">
        <v>769</v>
      </c>
      <c r="D179" s="59" t="s">
        <v>105</v>
      </c>
      <c r="E179" s="50" t="s">
        <v>770</v>
      </c>
      <c r="F179" s="59" t="s">
        <v>105</v>
      </c>
      <c r="G179" s="57" t="s">
        <v>1136</v>
      </c>
      <c r="H179" s="39" t="s">
        <v>1063</v>
      </c>
      <c r="I179" s="41" t="s">
        <v>648</v>
      </c>
      <c r="J179" s="70"/>
    </row>
    <row r="180" spans="1:10" ht="15.75" customHeight="1">
      <c r="A180" s="65">
        <v>174</v>
      </c>
      <c r="B180" s="44">
        <v>361</v>
      </c>
      <c r="C180" s="209" t="s">
        <v>356</v>
      </c>
      <c r="D180" s="210"/>
      <c r="E180" s="211"/>
      <c r="F180" s="45" t="s">
        <v>1146</v>
      </c>
      <c r="G180" s="45" t="s">
        <v>1146</v>
      </c>
      <c r="H180" s="45" t="s">
        <v>1146</v>
      </c>
      <c r="I180" s="45" t="s">
        <v>1146</v>
      </c>
      <c r="J180" s="45" t="s">
        <v>1146</v>
      </c>
    </row>
    <row r="181" spans="1:10" ht="47.25">
      <c r="A181" s="65">
        <v>175</v>
      </c>
      <c r="B181" s="53">
        <v>364</v>
      </c>
      <c r="C181" s="50" t="s">
        <v>749</v>
      </c>
      <c r="D181" s="59" t="s">
        <v>25</v>
      </c>
      <c r="E181" s="50" t="s">
        <v>748</v>
      </c>
      <c r="F181" s="59" t="s">
        <v>25</v>
      </c>
      <c r="G181" s="57" t="s">
        <v>1136</v>
      </c>
      <c r="H181" s="39" t="s">
        <v>1063</v>
      </c>
      <c r="I181" s="41" t="s">
        <v>648</v>
      </c>
      <c r="J181" s="70"/>
    </row>
    <row r="182" spans="1:10" ht="15.75" customHeight="1">
      <c r="A182" s="65">
        <v>176</v>
      </c>
      <c r="B182" s="44">
        <v>365</v>
      </c>
      <c r="C182" s="209" t="s">
        <v>357</v>
      </c>
      <c r="D182" s="210"/>
      <c r="E182" s="211"/>
      <c r="F182" s="45" t="s">
        <v>1146</v>
      </c>
      <c r="G182" s="45" t="s">
        <v>1146</v>
      </c>
      <c r="H182" s="45" t="s">
        <v>1146</v>
      </c>
      <c r="I182" s="45" t="s">
        <v>1146</v>
      </c>
      <c r="J182" s="45" t="s">
        <v>1146</v>
      </c>
    </row>
    <row r="183" spans="1:10" ht="31.5">
      <c r="A183" s="65">
        <v>177</v>
      </c>
      <c r="B183" s="53">
        <v>368</v>
      </c>
      <c r="C183" s="50" t="s">
        <v>755</v>
      </c>
      <c r="D183" s="59" t="s">
        <v>25</v>
      </c>
      <c r="E183" s="50" t="s">
        <v>756</v>
      </c>
      <c r="F183" s="59" t="s">
        <v>25</v>
      </c>
      <c r="G183" s="57" t="s">
        <v>1136</v>
      </c>
      <c r="H183" s="39" t="s">
        <v>1063</v>
      </c>
      <c r="I183" s="41" t="s">
        <v>648</v>
      </c>
      <c r="J183" s="70"/>
    </row>
    <row r="184" spans="1:10" ht="47.25">
      <c r="A184" s="65">
        <v>178</v>
      </c>
      <c r="B184" s="53">
        <v>371</v>
      </c>
      <c r="C184" s="50" t="s">
        <v>761</v>
      </c>
      <c r="D184" s="59" t="s">
        <v>25</v>
      </c>
      <c r="E184" s="50" t="s">
        <v>762</v>
      </c>
      <c r="F184" s="59" t="s">
        <v>25</v>
      </c>
      <c r="G184" s="57" t="s">
        <v>1136</v>
      </c>
      <c r="H184" s="39" t="s">
        <v>1063</v>
      </c>
      <c r="I184" s="41" t="s">
        <v>648</v>
      </c>
      <c r="J184" s="70"/>
    </row>
    <row r="185" spans="1:10" ht="31.5">
      <c r="A185" s="65">
        <v>179</v>
      </c>
      <c r="B185" s="53">
        <v>374</v>
      </c>
      <c r="C185" s="50" t="s">
        <v>767</v>
      </c>
      <c r="D185" s="59" t="s">
        <v>26</v>
      </c>
      <c r="E185" s="50" t="s">
        <v>768</v>
      </c>
      <c r="F185" s="59" t="s">
        <v>26</v>
      </c>
      <c r="G185" s="57" t="s">
        <v>1136</v>
      </c>
      <c r="H185" s="39" t="s">
        <v>1063</v>
      </c>
      <c r="I185" s="41" t="s">
        <v>648</v>
      </c>
      <c r="J185" s="70"/>
    </row>
    <row r="186" spans="1:10" ht="15.75" customHeight="1">
      <c r="A186" s="65">
        <v>180</v>
      </c>
      <c r="B186" s="44">
        <v>375</v>
      </c>
      <c r="C186" s="209" t="s">
        <v>611</v>
      </c>
      <c r="D186" s="210"/>
      <c r="E186" s="211"/>
      <c r="F186" s="45" t="s">
        <v>1146</v>
      </c>
      <c r="G186" s="45" t="s">
        <v>1146</v>
      </c>
      <c r="H186" s="45" t="s">
        <v>1146</v>
      </c>
      <c r="I186" s="45" t="s">
        <v>1146</v>
      </c>
      <c r="J186" s="45" t="s">
        <v>1146</v>
      </c>
    </row>
    <row r="187" spans="1:10">
      <c r="A187" s="65">
        <v>181</v>
      </c>
      <c r="B187" s="44">
        <v>376</v>
      </c>
      <c r="C187" s="209" t="s">
        <v>997</v>
      </c>
      <c r="D187" s="210"/>
      <c r="E187" s="211"/>
      <c r="F187" s="45" t="s">
        <v>1146</v>
      </c>
      <c r="G187" s="45" t="s">
        <v>1146</v>
      </c>
      <c r="H187" s="45" t="s">
        <v>1146</v>
      </c>
      <c r="I187" s="45" t="s">
        <v>1146</v>
      </c>
      <c r="J187" s="45" t="s">
        <v>1146</v>
      </c>
    </row>
    <row r="188" spans="1:10" ht="47.25">
      <c r="A188" s="65">
        <v>182</v>
      </c>
      <c r="B188" s="53">
        <v>379</v>
      </c>
      <c r="C188" s="50" t="s">
        <v>778</v>
      </c>
      <c r="D188" s="59" t="s">
        <v>25</v>
      </c>
      <c r="E188" s="50" t="s">
        <v>785</v>
      </c>
      <c r="F188" s="59" t="s">
        <v>25</v>
      </c>
      <c r="G188" s="57" t="s">
        <v>1135</v>
      </c>
      <c r="H188" s="39" t="s">
        <v>1063</v>
      </c>
      <c r="I188" s="41" t="s">
        <v>648</v>
      </c>
      <c r="J188" s="70"/>
    </row>
    <row r="189" spans="1:10" ht="47.25">
      <c r="A189" s="65">
        <v>183</v>
      </c>
      <c r="B189" s="53">
        <v>382</v>
      </c>
      <c r="C189" s="50" t="s">
        <v>779</v>
      </c>
      <c r="D189" s="59" t="s">
        <v>105</v>
      </c>
      <c r="E189" s="50" t="s">
        <v>780</v>
      </c>
      <c r="F189" s="59" t="s">
        <v>25</v>
      </c>
      <c r="G189" s="57" t="s">
        <v>1135</v>
      </c>
      <c r="H189" s="39" t="s">
        <v>1063</v>
      </c>
      <c r="I189" s="41" t="s">
        <v>648</v>
      </c>
      <c r="J189" s="70"/>
    </row>
    <row r="190" spans="1:10" ht="31.5">
      <c r="A190" s="65">
        <v>184</v>
      </c>
      <c r="B190" s="53">
        <v>384</v>
      </c>
      <c r="C190" s="48" t="s">
        <v>783</v>
      </c>
      <c r="D190" s="61" t="s">
        <v>25</v>
      </c>
      <c r="E190" s="50" t="s">
        <v>784</v>
      </c>
      <c r="F190" s="59" t="s">
        <v>25</v>
      </c>
      <c r="G190" s="57" t="s">
        <v>1135</v>
      </c>
      <c r="H190" s="39" t="s">
        <v>1110</v>
      </c>
      <c r="I190" s="41" t="s">
        <v>648</v>
      </c>
      <c r="J190" s="70"/>
    </row>
    <row r="191" spans="1:10" ht="47.25">
      <c r="A191" s="65">
        <v>185</v>
      </c>
      <c r="B191" s="53">
        <v>385</v>
      </c>
      <c r="C191" s="50" t="s">
        <v>1076</v>
      </c>
      <c r="D191" s="59" t="s">
        <v>25</v>
      </c>
      <c r="E191" s="50" t="s">
        <v>1077</v>
      </c>
      <c r="F191" s="59" t="s">
        <v>25</v>
      </c>
      <c r="G191" s="57" t="s">
        <v>1135</v>
      </c>
      <c r="H191" s="39" t="s">
        <v>1154</v>
      </c>
      <c r="I191" s="41" t="s">
        <v>648</v>
      </c>
      <c r="J191" s="70"/>
    </row>
    <row r="192" spans="1:10" ht="47.25">
      <c r="A192" s="65">
        <v>186</v>
      </c>
      <c r="B192" s="53">
        <v>386</v>
      </c>
      <c r="C192" s="50" t="s">
        <v>1078</v>
      </c>
      <c r="D192" s="59" t="s">
        <v>25</v>
      </c>
      <c r="E192" s="50" t="s">
        <v>1054</v>
      </c>
      <c r="F192" s="59" t="s">
        <v>25</v>
      </c>
      <c r="G192" s="57" t="s">
        <v>1135</v>
      </c>
      <c r="H192" s="39" t="s">
        <v>1154</v>
      </c>
      <c r="I192" s="41" t="s">
        <v>648</v>
      </c>
      <c r="J192" s="70"/>
    </row>
    <row r="193" spans="1:10" ht="47.25">
      <c r="A193" s="65">
        <v>187</v>
      </c>
      <c r="B193" s="53">
        <v>388</v>
      </c>
      <c r="C193" s="50" t="s">
        <v>790</v>
      </c>
      <c r="D193" s="59" t="s">
        <v>26</v>
      </c>
      <c r="E193" s="50" t="s">
        <v>791</v>
      </c>
      <c r="F193" s="59" t="s">
        <v>26</v>
      </c>
      <c r="G193" s="57" t="s">
        <v>1135</v>
      </c>
      <c r="H193" s="39" t="s">
        <v>1063</v>
      </c>
      <c r="I193" s="41" t="s">
        <v>648</v>
      </c>
      <c r="J193" s="70"/>
    </row>
    <row r="194" spans="1:10">
      <c r="A194" s="65">
        <v>188</v>
      </c>
      <c r="B194" s="53">
        <v>390</v>
      </c>
      <c r="C194" s="50" t="s">
        <v>793</v>
      </c>
      <c r="D194" s="59" t="s">
        <v>23</v>
      </c>
      <c r="E194" s="50" t="s">
        <v>794</v>
      </c>
      <c r="F194" s="59" t="s">
        <v>23</v>
      </c>
      <c r="G194" s="57" t="s">
        <v>1135</v>
      </c>
      <c r="H194" s="39" t="s">
        <v>1110</v>
      </c>
      <c r="I194" s="41" t="s">
        <v>648</v>
      </c>
      <c r="J194" s="70"/>
    </row>
    <row r="195" spans="1:10" ht="15.75" customHeight="1">
      <c r="A195" s="65">
        <v>189</v>
      </c>
      <c r="B195" s="44">
        <v>391</v>
      </c>
      <c r="C195" s="209" t="s">
        <v>998</v>
      </c>
      <c r="D195" s="210"/>
      <c r="E195" s="211"/>
      <c r="F195" s="45" t="s">
        <v>1146</v>
      </c>
      <c r="G195" s="45" t="s">
        <v>1146</v>
      </c>
      <c r="H195" s="45" t="s">
        <v>1146</v>
      </c>
      <c r="I195" s="45" t="s">
        <v>1146</v>
      </c>
      <c r="J195" s="45" t="s">
        <v>1146</v>
      </c>
    </row>
    <row r="196" spans="1:10" ht="31.5">
      <c r="A196" s="65">
        <v>190</v>
      </c>
      <c r="B196" s="53">
        <v>394</v>
      </c>
      <c r="C196" s="50" t="s">
        <v>802</v>
      </c>
      <c r="D196" s="59" t="s">
        <v>23</v>
      </c>
      <c r="E196" s="50" t="s">
        <v>803</v>
      </c>
      <c r="F196" s="59" t="s">
        <v>25</v>
      </c>
      <c r="G196" s="57" t="s">
        <v>1135</v>
      </c>
      <c r="H196" s="39" t="s">
        <v>1063</v>
      </c>
      <c r="I196" s="41" t="s">
        <v>648</v>
      </c>
      <c r="J196" s="70"/>
    </row>
    <row r="197" spans="1:10" ht="31.5">
      <c r="A197" s="65">
        <v>191</v>
      </c>
      <c r="B197" s="53">
        <v>397</v>
      </c>
      <c r="C197" s="50" t="s">
        <v>806</v>
      </c>
      <c r="D197" s="59" t="s">
        <v>23</v>
      </c>
      <c r="E197" s="50" t="s">
        <v>807</v>
      </c>
      <c r="F197" s="59" t="s">
        <v>23</v>
      </c>
      <c r="G197" s="57" t="s">
        <v>1135</v>
      </c>
      <c r="H197" s="39" t="s">
        <v>1063</v>
      </c>
      <c r="I197" s="41" t="s">
        <v>648</v>
      </c>
      <c r="J197" s="70"/>
    </row>
    <row r="198" spans="1:10" ht="47.25">
      <c r="A198" s="65">
        <v>192</v>
      </c>
      <c r="B198" s="53">
        <v>400</v>
      </c>
      <c r="C198" s="50" t="s">
        <v>814</v>
      </c>
      <c r="D198" s="59" t="s">
        <v>23</v>
      </c>
      <c r="E198" s="50" t="s">
        <v>815</v>
      </c>
      <c r="F198" s="59" t="s">
        <v>25</v>
      </c>
      <c r="G198" s="57" t="s">
        <v>1135</v>
      </c>
      <c r="H198" s="39" t="s">
        <v>1063</v>
      </c>
      <c r="I198" s="41" t="s">
        <v>648</v>
      </c>
      <c r="J198" s="70"/>
    </row>
    <row r="199" spans="1:10" ht="47.25">
      <c r="A199" s="65">
        <v>193</v>
      </c>
      <c r="B199" s="53">
        <v>403</v>
      </c>
      <c r="C199" s="50" t="s">
        <v>818</v>
      </c>
      <c r="D199" s="59" t="s">
        <v>23</v>
      </c>
      <c r="E199" s="50" t="s">
        <v>819</v>
      </c>
      <c r="F199" s="59" t="s">
        <v>25</v>
      </c>
      <c r="G199" s="57" t="s">
        <v>1135</v>
      </c>
      <c r="H199" s="39" t="s">
        <v>1063</v>
      </c>
      <c r="I199" s="41" t="s">
        <v>648</v>
      </c>
      <c r="J199" s="70"/>
    </row>
    <row r="200" spans="1:10" ht="47.25">
      <c r="A200" s="65">
        <v>194</v>
      </c>
      <c r="B200" s="53">
        <v>404</v>
      </c>
      <c r="C200" s="48" t="s">
        <v>1080</v>
      </c>
      <c r="D200" s="59" t="s">
        <v>23</v>
      </c>
      <c r="E200" s="50" t="s">
        <v>1081</v>
      </c>
      <c r="F200" s="59" t="s">
        <v>25</v>
      </c>
      <c r="G200" s="57" t="s">
        <v>1135</v>
      </c>
      <c r="H200" s="39" t="s">
        <v>1154</v>
      </c>
      <c r="I200" s="41" t="s">
        <v>648</v>
      </c>
      <c r="J200" s="70"/>
    </row>
    <row r="201" spans="1:10" ht="31.5">
      <c r="A201" s="65">
        <v>195</v>
      </c>
      <c r="B201" s="53">
        <v>405</v>
      </c>
      <c r="C201" s="50" t="s">
        <v>823</v>
      </c>
      <c r="D201" s="59" t="s">
        <v>23</v>
      </c>
      <c r="E201" s="50" t="s">
        <v>822</v>
      </c>
      <c r="F201" s="59" t="s">
        <v>25</v>
      </c>
      <c r="G201" s="57" t="s">
        <v>1135</v>
      </c>
      <c r="H201" s="39" t="s">
        <v>1063</v>
      </c>
      <c r="I201" s="41" t="s">
        <v>648</v>
      </c>
      <c r="J201" s="70"/>
    </row>
    <row r="202" spans="1:10" ht="31.5">
      <c r="A202" s="65">
        <v>196</v>
      </c>
      <c r="B202" s="53">
        <v>408</v>
      </c>
      <c r="C202" s="50" t="s">
        <v>829</v>
      </c>
      <c r="D202" s="59" t="s">
        <v>105</v>
      </c>
      <c r="E202" s="50" t="s">
        <v>828</v>
      </c>
      <c r="F202" s="59" t="s">
        <v>25</v>
      </c>
      <c r="G202" s="57" t="s">
        <v>1135</v>
      </c>
      <c r="H202" s="39" t="s">
        <v>1063</v>
      </c>
      <c r="I202" s="41" t="s">
        <v>648</v>
      </c>
      <c r="J202" s="70"/>
    </row>
    <row r="203" spans="1:10">
      <c r="A203" s="65">
        <v>197</v>
      </c>
      <c r="B203" s="53">
        <v>411</v>
      </c>
      <c r="C203" s="50" t="s">
        <v>108</v>
      </c>
      <c r="D203" s="59" t="s">
        <v>23</v>
      </c>
      <c r="E203" s="50" t="s">
        <v>107</v>
      </c>
      <c r="F203" s="59" t="s">
        <v>25</v>
      </c>
      <c r="G203" s="57" t="s">
        <v>1135</v>
      </c>
      <c r="H203" s="39" t="s">
        <v>1063</v>
      </c>
      <c r="I203" s="41" t="s">
        <v>648</v>
      </c>
      <c r="J203" s="70"/>
    </row>
    <row r="204" spans="1:10" ht="31.5">
      <c r="A204" s="65">
        <v>198</v>
      </c>
      <c r="B204" s="53">
        <v>412</v>
      </c>
      <c r="C204" s="50" t="s">
        <v>1159</v>
      </c>
      <c r="D204" s="61" t="s">
        <v>23</v>
      </c>
      <c r="E204" s="50" t="s">
        <v>1083</v>
      </c>
      <c r="F204" s="59" t="s">
        <v>25</v>
      </c>
      <c r="G204" s="57" t="s">
        <v>1135</v>
      </c>
      <c r="H204" s="39" t="s">
        <v>1154</v>
      </c>
      <c r="I204" s="41" t="s">
        <v>648</v>
      </c>
      <c r="J204" s="70"/>
    </row>
    <row r="205" spans="1:10" ht="63">
      <c r="A205" s="65">
        <v>199</v>
      </c>
      <c r="B205" s="53">
        <v>414</v>
      </c>
      <c r="C205" s="50" t="s">
        <v>1160</v>
      </c>
      <c r="D205" s="61" t="s">
        <v>23</v>
      </c>
      <c r="E205" s="50" t="s">
        <v>1085</v>
      </c>
      <c r="F205" s="59" t="s">
        <v>25</v>
      </c>
      <c r="G205" s="57" t="s">
        <v>1135</v>
      </c>
      <c r="H205" s="39" t="s">
        <v>1063</v>
      </c>
      <c r="I205" s="41" t="s">
        <v>648</v>
      </c>
      <c r="J205" s="70"/>
    </row>
    <row r="206" spans="1:10" ht="31.5">
      <c r="A206" s="65">
        <v>200</v>
      </c>
      <c r="B206" s="53">
        <v>417</v>
      </c>
      <c r="C206" s="50" t="s">
        <v>1086</v>
      </c>
      <c r="D206" s="59" t="s">
        <v>23</v>
      </c>
      <c r="E206" s="50" t="s">
        <v>838</v>
      </c>
      <c r="F206" s="59" t="s">
        <v>23</v>
      </c>
      <c r="G206" s="57" t="s">
        <v>1135</v>
      </c>
      <c r="H206" s="39" t="s">
        <v>1063</v>
      </c>
      <c r="I206" s="41" t="s">
        <v>648</v>
      </c>
      <c r="J206" s="70"/>
    </row>
    <row r="207" spans="1:10" ht="78.75">
      <c r="A207" s="65">
        <v>201</v>
      </c>
      <c r="B207" s="53">
        <v>420</v>
      </c>
      <c r="C207" s="50" t="s">
        <v>843</v>
      </c>
      <c r="D207" s="59" t="s">
        <v>25</v>
      </c>
      <c r="E207" s="50" t="s">
        <v>844</v>
      </c>
      <c r="F207" s="59" t="s">
        <v>25</v>
      </c>
      <c r="G207" s="57" t="s">
        <v>1135</v>
      </c>
      <c r="H207" s="39" t="s">
        <v>1063</v>
      </c>
      <c r="I207" s="41" t="s">
        <v>648</v>
      </c>
      <c r="J207" s="70"/>
    </row>
    <row r="208" spans="1:10">
      <c r="A208" s="65">
        <v>202</v>
      </c>
      <c r="B208" s="53">
        <v>421</v>
      </c>
      <c r="C208" s="50" t="s">
        <v>842</v>
      </c>
      <c r="D208" s="59" t="s">
        <v>105</v>
      </c>
      <c r="E208" s="50" t="s">
        <v>101</v>
      </c>
      <c r="F208" s="59" t="s">
        <v>105</v>
      </c>
      <c r="G208" s="57" t="s">
        <v>1135</v>
      </c>
      <c r="H208" s="39" t="s">
        <v>1063</v>
      </c>
      <c r="I208" s="41" t="s">
        <v>648</v>
      </c>
      <c r="J208" s="70"/>
    </row>
    <row r="209" spans="1:10" ht="21" customHeight="1">
      <c r="A209" s="65">
        <v>203</v>
      </c>
      <c r="B209" s="44">
        <v>422</v>
      </c>
      <c r="C209" s="209" t="s">
        <v>999</v>
      </c>
      <c r="D209" s="210"/>
      <c r="E209" s="211"/>
      <c r="F209" s="45" t="s">
        <v>1146</v>
      </c>
      <c r="G209" s="45" t="s">
        <v>1146</v>
      </c>
      <c r="H209" s="45" t="s">
        <v>1146</v>
      </c>
      <c r="I209" s="45" t="s">
        <v>1146</v>
      </c>
      <c r="J209" s="45" t="s">
        <v>1146</v>
      </c>
    </row>
    <row r="210" spans="1:10">
      <c r="A210" s="65">
        <v>204</v>
      </c>
      <c r="B210" s="53">
        <v>425</v>
      </c>
      <c r="C210" s="50" t="s">
        <v>849</v>
      </c>
      <c r="D210" s="59" t="s">
        <v>23</v>
      </c>
      <c r="E210" s="50" t="s">
        <v>850</v>
      </c>
      <c r="F210" s="59" t="s">
        <v>23</v>
      </c>
      <c r="G210" s="57" t="s">
        <v>1135</v>
      </c>
      <c r="H210" s="39" t="s">
        <v>1063</v>
      </c>
      <c r="I210" s="41" t="s">
        <v>648</v>
      </c>
      <c r="J210" s="70"/>
    </row>
    <row r="211" spans="1:10" ht="31.5">
      <c r="A211" s="65">
        <v>205</v>
      </c>
      <c r="B211" s="53">
        <v>428</v>
      </c>
      <c r="C211" s="50" t="s">
        <v>854</v>
      </c>
      <c r="D211" s="59" t="s">
        <v>23</v>
      </c>
      <c r="E211" s="50" t="s">
        <v>855</v>
      </c>
      <c r="F211" s="59" t="s">
        <v>23</v>
      </c>
      <c r="G211" s="57" t="s">
        <v>1135</v>
      </c>
      <c r="H211" s="39" t="s">
        <v>1063</v>
      </c>
      <c r="I211" s="41" t="s">
        <v>648</v>
      </c>
      <c r="J211" s="70"/>
    </row>
    <row r="212" spans="1:10" ht="94.5">
      <c r="A212" s="65">
        <v>206</v>
      </c>
      <c r="B212" s="53">
        <v>431</v>
      </c>
      <c r="C212" s="50" t="s">
        <v>116</v>
      </c>
      <c r="D212" s="59" t="s">
        <v>23</v>
      </c>
      <c r="E212" s="50" t="s">
        <v>878</v>
      </c>
      <c r="F212" s="59" t="s">
        <v>25</v>
      </c>
      <c r="G212" s="57" t="s">
        <v>1135</v>
      </c>
      <c r="H212" s="39" t="s">
        <v>1063</v>
      </c>
      <c r="I212" s="41" t="s">
        <v>648</v>
      </c>
      <c r="J212" s="70"/>
    </row>
    <row r="213" spans="1:10" ht="47.25">
      <c r="A213" s="65">
        <v>207</v>
      </c>
      <c r="B213" s="53">
        <v>434</v>
      </c>
      <c r="C213" s="50" t="s">
        <v>120</v>
      </c>
      <c r="D213" s="59" t="s">
        <v>25</v>
      </c>
      <c r="E213" s="50" t="s">
        <v>118</v>
      </c>
      <c r="F213" s="59" t="s">
        <v>25</v>
      </c>
      <c r="G213" s="57" t="s">
        <v>1135</v>
      </c>
      <c r="H213" s="39" t="s">
        <v>1063</v>
      </c>
      <c r="I213" s="41" t="s">
        <v>648</v>
      </c>
      <c r="J213" s="70"/>
    </row>
    <row r="214" spans="1:10" ht="47.25">
      <c r="A214" s="65">
        <v>208</v>
      </c>
      <c r="B214" s="53">
        <v>437</v>
      </c>
      <c r="C214" s="50" t="s">
        <v>862</v>
      </c>
      <c r="D214" s="59" t="s">
        <v>23</v>
      </c>
      <c r="E214" s="50" t="s">
        <v>863</v>
      </c>
      <c r="F214" s="59" t="s">
        <v>25</v>
      </c>
      <c r="G214" s="57" t="s">
        <v>1135</v>
      </c>
      <c r="H214" s="39" t="s">
        <v>1063</v>
      </c>
      <c r="I214" s="41" t="s">
        <v>648</v>
      </c>
      <c r="J214" s="70"/>
    </row>
    <row r="215" spans="1:10">
      <c r="A215" s="65">
        <v>209</v>
      </c>
      <c r="B215" s="53">
        <v>438</v>
      </c>
      <c r="C215" s="50" t="s">
        <v>872</v>
      </c>
      <c r="D215" s="59" t="s">
        <v>105</v>
      </c>
      <c r="E215" s="50" t="s">
        <v>873</v>
      </c>
      <c r="F215" s="59" t="s">
        <v>105</v>
      </c>
      <c r="G215" s="57" t="s">
        <v>1135</v>
      </c>
      <c r="H215" s="39" t="s">
        <v>1063</v>
      </c>
      <c r="I215" s="41" t="s">
        <v>648</v>
      </c>
      <c r="J215" s="70"/>
    </row>
    <row r="216" spans="1:10" ht="31.5">
      <c r="A216" s="65">
        <v>210</v>
      </c>
      <c r="B216" s="53">
        <v>441</v>
      </c>
      <c r="C216" s="50" t="s">
        <v>877</v>
      </c>
      <c r="D216" s="59" t="s">
        <v>23</v>
      </c>
      <c r="E216" s="50" t="s">
        <v>876</v>
      </c>
      <c r="F216" s="59" t="s">
        <v>25</v>
      </c>
      <c r="G216" s="57" t="s">
        <v>1135</v>
      </c>
      <c r="H216" s="39" t="s">
        <v>1063</v>
      </c>
      <c r="I216" s="41" t="s">
        <v>648</v>
      </c>
      <c r="J216" s="70"/>
    </row>
    <row r="217" spans="1:10" ht="31.5">
      <c r="A217" s="65">
        <v>211</v>
      </c>
      <c r="B217" s="53">
        <v>444</v>
      </c>
      <c r="C217" s="50" t="s">
        <v>871</v>
      </c>
      <c r="D217" s="59" t="s">
        <v>23</v>
      </c>
      <c r="E217" s="50" t="s">
        <v>113</v>
      </c>
      <c r="F217" s="59" t="s">
        <v>25</v>
      </c>
      <c r="G217" s="57" t="s">
        <v>1135</v>
      </c>
      <c r="H217" s="39" t="s">
        <v>1063</v>
      </c>
      <c r="I217" s="41" t="s">
        <v>648</v>
      </c>
      <c r="J217" s="70"/>
    </row>
    <row r="218" spans="1:10" ht="31.5">
      <c r="A218" s="65">
        <v>212</v>
      </c>
      <c r="B218" s="53">
        <v>445</v>
      </c>
      <c r="C218" s="50" t="s">
        <v>874</v>
      </c>
      <c r="D218" s="59" t="s">
        <v>105</v>
      </c>
      <c r="E218" s="50" t="s">
        <v>875</v>
      </c>
      <c r="F218" s="59" t="s">
        <v>105</v>
      </c>
      <c r="G218" s="57" t="s">
        <v>1135</v>
      </c>
      <c r="H218" s="39" t="s">
        <v>1063</v>
      </c>
      <c r="I218" s="41" t="s">
        <v>648</v>
      </c>
      <c r="J218" s="70"/>
    </row>
    <row r="219" spans="1:10" ht="15.75" customHeight="1">
      <c r="A219" s="65">
        <v>213</v>
      </c>
      <c r="B219" s="44">
        <v>446</v>
      </c>
      <c r="C219" s="209" t="s">
        <v>1000</v>
      </c>
      <c r="D219" s="210"/>
      <c r="E219" s="211"/>
      <c r="F219" s="45" t="s">
        <v>1146</v>
      </c>
      <c r="G219" s="45" t="s">
        <v>1146</v>
      </c>
      <c r="H219" s="45" t="s">
        <v>1146</v>
      </c>
      <c r="I219" s="45" t="s">
        <v>1146</v>
      </c>
      <c r="J219" s="45" t="s">
        <v>1146</v>
      </c>
    </row>
    <row r="220" spans="1:10">
      <c r="A220" s="65">
        <v>214</v>
      </c>
      <c r="B220" s="44">
        <v>447</v>
      </c>
      <c r="C220" s="209" t="s">
        <v>1001</v>
      </c>
      <c r="D220" s="210"/>
      <c r="E220" s="211"/>
      <c r="F220" s="45" t="s">
        <v>1146</v>
      </c>
      <c r="G220" s="45" t="s">
        <v>1146</v>
      </c>
      <c r="H220" s="45" t="s">
        <v>1146</v>
      </c>
      <c r="I220" s="45" t="s">
        <v>1146</v>
      </c>
      <c r="J220" s="45" t="s">
        <v>1146</v>
      </c>
    </row>
    <row r="221" spans="1:10">
      <c r="A221" s="65">
        <v>215</v>
      </c>
      <c r="B221" s="44">
        <v>448</v>
      </c>
      <c r="C221" s="209" t="s">
        <v>1002</v>
      </c>
      <c r="D221" s="210"/>
      <c r="E221" s="211"/>
      <c r="F221" s="45" t="s">
        <v>1146</v>
      </c>
      <c r="G221" s="45" t="s">
        <v>1146</v>
      </c>
      <c r="H221" s="45" t="s">
        <v>1146</v>
      </c>
      <c r="I221" s="45" t="s">
        <v>1146</v>
      </c>
      <c r="J221" s="45" t="s">
        <v>1146</v>
      </c>
    </row>
    <row r="222" spans="1:10" ht="31.5">
      <c r="A222" s="65">
        <v>216</v>
      </c>
      <c r="B222" s="53">
        <v>451</v>
      </c>
      <c r="C222" s="50" t="s">
        <v>178</v>
      </c>
      <c r="D222" s="59" t="s">
        <v>23</v>
      </c>
      <c r="E222" s="50" t="s">
        <v>880</v>
      </c>
      <c r="F222" s="59" t="s">
        <v>105</v>
      </c>
      <c r="G222" s="66" t="s">
        <v>1169</v>
      </c>
      <c r="H222" s="39" t="s">
        <v>1063</v>
      </c>
      <c r="I222" s="41" t="s">
        <v>648</v>
      </c>
      <c r="J222" s="70"/>
    </row>
    <row r="223" spans="1:10" ht="47.25">
      <c r="A223" s="65">
        <v>217</v>
      </c>
      <c r="B223" s="53">
        <v>454</v>
      </c>
      <c r="C223" s="50" t="s">
        <v>183</v>
      </c>
      <c r="D223" s="59" t="s">
        <v>23</v>
      </c>
      <c r="E223" s="50" t="s">
        <v>182</v>
      </c>
      <c r="F223" s="59" t="s">
        <v>25</v>
      </c>
      <c r="G223" s="66" t="s">
        <v>1169</v>
      </c>
      <c r="H223" s="39" t="s">
        <v>1063</v>
      </c>
      <c r="I223" s="41" t="s">
        <v>648</v>
      </c>
      <c r="J223" s="70"/>
    </row>
    <row r="224" spans="1:10" ht="47.25">
      <c r="A224" s="65">
        <v>218</v>
      </c>
      <c r="B224" s="53">
        <v>455</v>
      </c>
      <c r="C224" s="50" t="s">
        <v>1152</v>
      </c>
      <c r="D224" s="59" t="s">
        <v>23</v>
      </c>
      <c r="E224" s="50" t="s">
        <v>185</v>
      </c>
      <c r="F224" s="59" t="s">
        <v>25</v>
      </c>
      <c r="G224" s="66" t="s">
        <v>1169</v>
      </c>
      <c r="H224" s="39" t="s">
        <v>1063</v>
      </c>
      <c r="I224" s="41" t="s">
        <v>648</v>
      </c>
      <c r="J224" s="70"/>
    </row>
    <row r="225" spans="1:10" ht="31.5">
      <c r="A225" s="65">
        <v>219</v>
      </c>
      <c r="B225" s="53">
        <v>456</v>
      </c>
      <c r="C225" s="50" t="s">
        <v>186</v>
      </c>
      <c r="D225" s="59" t="s">
        <v>23</v>
      </c>
      <c r="E225" s="50" t="s">
        <v>187</v>
      </c>
      <c r="F225" s="59" t="s">
        <v>25</v>
      </c>
      <c r="G225" s="66" t="s">
        <v>1169</v>
      </c>
      <c r="H225" s="39" t="s">
        <v>1063</v>
      </c>
      <c r="I225" s="41" t="s">
        <v>648</v>
      </c>
      <c r="J225" s="70"/>
    </row>
    <row r="226" spans="1:10" ht="31.5">
      <c r="A226" s="65">
        <v>220</v>
      </c>
      <c r="B226" s="53">
        <v>457</v>
      </c>
      <c r="C226" s="50" t="s">
        <v>188</v>
      </c>
      <c r="D226" s="59" t="s">
        <v>23</v>
      </c>
      <c r="E226" s="50" t="s">
        <v>189</v>
      </c>
      <c r="F226" s="59" t="s">
        <v>25</v>
      </c>
      <c r="G226" s="66" t="s">
        <v>1169</v>
      </c>
      <c r="H226" s="39" t="s">
        <v>1063</v>
      </c>
      <c r="I226" s="41" t="s">
        <v>648</v>
      </c>
      <c r="J226" s="70"/>
    </row>
    <row r="227" spans="1:10" ht="31.5">
      <c r="A227" s="65">
        <v>221</v>
      </c>
      <c r="B227" s="53">
        <v>458</v>
      </c>
      <c r="C227" s="50" t="s">
        <v>881</v>
      </c>
      <c r="D227" s="59" t="s">
        <v>105</v>
      </c>
      <c r="E227" s="50" t="s">
        <v>194</v>
      </c>
      <c r="F227" s="59" t="s">
        <v>25</v>
      </c>
      <c r="G227" s="66" t="s">
        <v>1169</v>
      </c>
      <c r="H227" s="39" t="s">
        <v>1063</v>
      </c>
      <c r="I227" s="41" t="s">
        <v>648</v>
      </c>
      <c r="J227" s="70"/>
    </row>
    <row r="228" spans="1:10">
      <c r="A228" s="65">
        <v>222</v>
      </c>
      <c r="B228" s="53">
        <v>459</v>
      </c>
      <c r="C228" s="50" t="s">
        <v>882</v>
      </c>
      <c r="D228" s="59" t="s">
        <v>105</v>
      </c>
      <c r="E228" s="50" t="s">
        <v>883</v>
      </c>
      <c r="F228" s="59" t="s">
        <v>105</v>
      </c>
      <c r="G228" s="66" t="s">
        <v>1169</v>
      </c>
      <c r="H228" s="39" t="s">
        <v>1063</v>
      </c>
      <c r="I228" s="41" t="s">
        <v>648</v>
      </c>
      <c r="J228" s="70"/>
    </row>
    <row r="229" spans="1:10" ht="31.5">
      <c r="A229" s="65">
        <v>223</v>
      </c>
      <c r="B229" s="53">
        <v>460</v>
      </c>
      <c r="C229" s="50" t="s">
        <v>190</v>
      </c>
      <c r="D229" s="59" t="s">
        <v>105</v>
      </c>
      <c r="E229" s="50" t="s">
        <v>191</v>
      </c>
      <c r="F229" s="59" t="s">
        <v>105</v>
      </c>
      <c r="G229" s="66" t="s">
        <v>1169</v>
      </c>
      <c r="H229" s="39" t="s">
        <v>1063</v>
      </c>
      <c r="I229" s="41" t="s">
        <v>648</v>
      </c>
      <c r="J229" s="70"/>
    </row>
    <row r="230" spans="1:10" ht="47.25">
      <c r="A230" s="65">
        <v>224</v>
      </c>
      <c r="B230" s="53">
        <v>461</v>
      </c>
      <c r="C230" s="50" t="s">
        <v>192</v>
      </c>
      <c r="D230" s="59" t="s">
        <v>105</v>
      </c>
      <c r="E230" s="50" t="s">
        <v>193</v>
      </c>
      <c r="F230" s="59" t="s">
        <v>24</v>
      </c>
      <c r="G230" s="66" t="s">
        <v>1169</v>
      </c>
      <c r="H230" s="39" t="s">
        <v>1063</v>
      </c>
      <c r="I230" s="41" t="s">
        <v>648</v>
      </c>
      <c r="J230" s="70"/>
    </row>
    <row r="231" spans="1:10">
      <c r="A231" s="65">
        <v>225</v>
      </c>
      <c r="B231" s="44">
        <v>462</v>
      </c>
      <c r="C231" s="209" t="s">
        <v>1003</v>
      </c>
      <c r="D231" s="210"/>
      <c r="E231" s="211"/>
      <c r="F231" s="45" t="s">
        <v>1146</v>
      </c>
      <c r="G231" s="45" t="s">
        <v>1146</v>
      </c>
      <c r="H231" s="45" t="s">
        <v>1146</v>
      </c>
      <c r="I231" s="45" t="s">
        <v>1146</v>
      </c>
      <c r="J231" s="45" t="s">
        <v>1146</v>
      </c>
    </row>
    <row r="232" spans="1:10" ht="31.5">
      <c r="A232" s="65">
        <v>226</v>
      </c>
      <c r="B232" s="53">
        <v>465</v>
      </c>
      <c r="C232" s="50" t="s">
        <v>888</v>
      </c>
      <c r="D232" s="59" t="s">
        <v>23</v>
      </c>
      <c r="E232" s="50" t="s">
        <v>893</v>
      </c>
      <c r="F232" s="59" t="s">
        <v>24</v>
      </c>
      <c r="G232" s="66" t="s">
        <v>1169</v>
      </c>
      <c r="H232" s="39" t="s">
        <v>1063</v>
      </c>
      <c r="I232" s="41" t="s">
        <v>648</v>
      </c>
      <c r="J232" s="70"/>
    </row>
    <row r="233" spans="1:10" ht="78.75">
      <c r="A233" s="65">
        <v>227</v>
      </c>
      <c r="B233" s="53">
        <v>468</v>
      </c>
      <c r="C233" s="50" t="s">
        <v>1147</v>
      </c>
      <c r="D233" s="59" t="s">
        <v>23</v>
      </c>
      <c r="E233" s="50" t="s">
        <v>891</v>
      </c>
      <c r="F233" s="59" t="s">
        <v>24</v>
      </c>
      <c r="G233" s="66" t="s">
        <v>1169</v>
      </c>
      <c r="H233" s="39" t="s">
        <v>1063</v>
      </c>
      <c r="I233" s="41" t="s">
        <v>648</v>
      </c>
      <c r="J233" s="70"/>
    </row>
    <row r="234" spans="1:10" ht="15.75" customHeight="1">
      <c r="A234" s="65">
        <v>228</v>
      </c>
      <c r="B234" s="44">
        <v>469</v>
      </c>
      <c r="C234" s="209" t="s">
        <v>1004</v>
      </c>
      <c r="D234" s="210"/>
      <c r="E234" s="211"/>
      <c r="F234" s="45" t="s">
        <v>1146</v>
      </c>
      <c r="G234" s="45" t="s">
        <v>1146</v>
      </c>
      <c r="H234" s="45" t="s">
        <v>1146</v>
      </c>
      <c r="I234" s="45" t="s">
        <v>1146</v>
      </c>
      <c r="J234" s="45" t="s">
        <v>1146</v>
      </c>
    </row>
    <row r="235" spans="1:10" ht="63">
      <c r="A235" s="65">
        <v>229</v>
      </c>
      <c r="B235" s="53">
        <v>471</v>
      </c>
      <c r="C235" s="50" t="s">
        <v>195</v>
      </c>
      <c r="D235" s="59" t="s">
        <v>23</v>
      </c>
      <c r="E235" s="50" t="s">
        <v>898</v>
      </c>
      <c r="F235" s="59" t="s">
        <v>25</v>
      </c>
      <c r="G235" s="66" t="s">
        <v>1169</v>
      </c>
      <c r="H235" s="39" t="s">
        <v>1063</v>
      </c>
      <c r="I235" s="41" t="s">
        <v>648</v>
      </c>
      <c r="J235" s="70"/>
    </row>
    <row r="236" spans="1:10" ht="47.25">
      <c r="A236" s="65">
        <v>230</v>
      </c>
      <c r="B236" s="53">
        <v>474</v>
      </c>
      <c r="C236" s="50" t="s">
        <v>900</v>
      </c>
      <c r="D236" s="59" t="s">
        <v>23</v>
      </c>
      <c r="E236" s="50" t="s">
        <v>199</v>
      </c>
      <c r="F236" s="59" t="s">
        <v>25</v>
      </c>
      <c r="G236" s="66" t="s">
        <v>1169</v>
      </c>
      <c r="H236" s="39" t="s">
        <v>1063</v>
      </c>
      <c r="I236" s="41" t="s">
        <v>648</v>
      </c>
      <c r="J236" s="70"/>
    </row>
    <row r="237" spans="1:10" ht="31.5">
      <c r="A237" s="65">
        <v>231</v>
      </c>
      <c r="B237" s="53">
        <v>475</v>
      </c>
      <c r="C237" s="50" t="s">
        <v>901</v>
      </c>
      <c r="D237" s="59" t="s">
        <v>23</v>
      </c>
      <c r="E237" s="50" t="s">
        <v>200</v>
      </c>
      <c r="F237" s="59" t="s">
        <v>25</v>
      </c>
      <c r="G237" s="66" t="s">
        <v>1169</v>
      </c>
      <c r="H237" s="39" t="s">
        <v>1063</v>
      </c>
      <c r="I237" s="41" t="s">
        <v>648</v>
      </c>
      <c r="J237" s="70"/>
    </row>
    <row r="238" spans="1:10" ht="47.25">
      <c r="A238" s="65">
        <v>232</v>
      </c>
      <c r="B238" s="53">
        <v>476</v>
      </c>
      <c r="C238" s="50" t="s">
        <v>1148</v>
      </c>
      <c r="D238" s="59" t="s">
        <v>105</v>
      </c>
      <c r="E238" s="50" t="s">
        <v>902</v>
      </c>
      <c r="F238" s="59" t="s">
        <v>23</v>
      </c>
      <c r="G238" s="66" t="s">
        <v>1169</v>
      </c>
      <c r="H238" s="39" t="s">
        <v>1063</v>
      </c>
      <c r="I238" s="41" t="s">
        <v>648</v>
      </c>
      <c r="J238" s="70"/>
    </row>
    <row r="239" spans="1:10" ht="31.5">
      <c r="A239" s="65">
        <v>233</v>
      </c>
      <c r="B239" s="53">
        <v>477</v>
      </c>
      <c r="C239" s="50" t="s">
        <v>201</v>
      </c>
      <c r="D239" s="59" t="s">
        <v>105</v>
      </c>
      <c r="E239" s="50" t="s">
        <v>903</v>
      </c>
      <c r="F239" s="59" t="s">
        <v>105</v>
      </c>
      <c r="G239" s="66" t="s">
        <v>1169</v>
      </c>
      <c r="H239" s="39" t="s">
        <v>1063</v>
      </c>
      <c r="I239" s="41" t="s">
        <v>648</v>
      </c>
      <c r="J239" s="70"/>
    </row>
    <row r="240" spans="1:10" ht="31.5">
      <c r="A240" s="65">
        <v>234</v>
      </c>
      <c r="B240" s="53">
        <v>478</v>
      </c>
      <c r="C240" s="50" t="s">
        <v>202</v>
      </c>
      <c r="D240" s="59" t="s">
        <v>105</v>
      </c>
      <c r="E240" s="50" t="s">
        <v>1090</v>
      </c>
      <c r="F240" s="59" t="s">
        <v>105</v>
      </c>
      <c r="G240" s="66" t="s">
        <v>1169</v>
      </c>
      <c r="H240" s="39" t="s">
        <v>1063</v>
      </c>
      <c r="I240" s="41" t="s">
        <v>648</v>
      </c>
      <c r="J240" s="70"/>
    </row>
    <row r="241" spans="1:10" ht="47.25">
      <c r="A241" s="65">
        <v>235</v>
      </c>
      <c r="B241" s="53">
        <v>479</v>
      </c>
      <c r="C241" s="50" t="s">
        <v>906</v>
      </c>
      <c r="D241" s="59" t="s">
        <v>105</v>
      </c>
      <c r="E241" s="50" t="s">
        <v>905</v>
      </c>
      <c r="F241" s="59" t="s">
        <v>105</v>
      </c>
      <c r="G241" s="66" t="s">
        <v>1169</v>
      </c>
      <c r="H241" s="39" t="s">
        <v>1063</v>
      </c>
      <c r="I241" s="41" t="s">
        <v>648</v>
      </c>
      <c r="J241" s="70"/>
    </row>
    <row r="242" spans="1:10" ht="78.75">
      <c r="A242" s="65">
        <v>236</v>
      </c>
      <c r="B242" s="53">
        <v>482</v>
      </c>
      <c r="C242" s="50" t="s">
        <v>206</v>
      </c>
      <c r="D242" s="59" t="s">
        <v>23</v>
      </c>
      <c r="E242" s="50" t="s">
        <v>1093</v>
      </c>
      <c r="F242" s="59" t="s">
        <v>25</v>
      </c>
      <c r="G242" s="66" t="s">
        <v>1169</v>
      </c>
      <c r="H242" s="39" t="s">
        <v>1063</v>
      </c>
      <c r="I242" s="41" t="s">
        <v>648</v>
      </c>
      <c r="J242" s="70"/>
    </row>
    <row r="243" spans="1:10" ht="47.25">
      <c r="A243" s="65">
        <v>237</v>
      </c>
      <c r="B243" s="53">
        <v>485</v>
      </c>
      <c r="C243" s="50" t="s">
        <v>1097</v>
      </c>
      <c r="D243" s="59" t="s">
        <v>23</v>
      </c>
      <c r="E243" s="50" t="s">
        <v>1096</v>
      </c>
      <c r="F243" s="59" t="s">
        <v>25</v>
      </c>
      <c r="G243" s="66" t="s">
        <v>1169</v>
      </c>
      <c r="H243" s="39" t="s">
        <v>1063</v>
      </c>
      <c r="I243" s="41" t="s">
        <v>648</v>
      </c>
      <c r="J243" s="70"/>
    </row>
    <row r="244" spans="1:10" ht="47.25">
      <c r="A244" s="65">
        <v>238</v>
      </c>
      <c r="B244" s="53">
        <v>486</v>
      </c>
      <c r="C244" s="50" t="s">
        <v>910</v>
      </c>
      <c r="D244" s="59" t="s">
        <v>26</v>
      </c>
      <c r="E244" s="50" t="s">
        <v>911</v>
      </c>
      <c r="F244" s="59" t="s">
        <v>105</v>
      </c>
      <c r="G244" s="66" t="s">
        <v>1169</v>
      </c>
      <c r="H244" s="39" t="s">
        <v>1063</v>
      </c>
      <c r="I244" s="41" t="s">
        <v>648</v>
      </c>
      <c r="J244" s="70"/>
    </row>
    <row r="245" spans="1:10" ht="21" customHeight="1">
      <c r="A245" s="65">
        <v>239</v>
      </c>
      <c r="B245" s="44">
        <v>487</v>
      </c>
      <c r="C245" s="209" t="s">
        <v>1005</v>
      </c>
      <c r="D245" s="210"/>
      <c r="E245" s="211"/>
      <c r="F245" s="45" t="s">
        <v>1146</v>
      </c>
      <c r="G245" s="45" t="s">
        <v>1146</v>
      </c>
      <c r="H245" s="45" t="s">
        <v>1146</v>
      </c>
      <c r="I245" s="45" t="s">
        <v>1146</v>
      </c>
      <c r="J245" s="45" t="s">
        <v>1146</v>
      </c>
    </row>
    <row r="246" spans="1:10" ht="21" customHeight="1">
      <c r="A246" s="65">
        <v>240</v>
      </c>
      <c r="B246" s="44">
        <v>488</v>
      </c>
      <c r="C246" s="209" t="s">
        <v>1006</v>
      </c>
      <c r="D246" s="210"/>
      <c r="E246" s="211"/>
      <c r="F246" s="45" t="s">
        <v>1146</v>
      </c>
      <c r="G246" s="45" t="s">
        <v>1146</v>
      </c>
      <c r="H246" s="45" t="s">
        <v>1146</v>
      </c>
      <c r="I246" s="45" t="s">
        <v>1146</v>
      </c>
      <c r="J246" s="45" t="s">
        <v>1146</v>
      </c>
    </row>
    <row r="247" spans="1:10" ht="110.25">
      <c r="A247" s="65">
        <v>241</v>
      </c>
      <c r="B247" s="53">
        <v>491</v>
      </c>
      <c r="C247" s="56" t="s">
        <v>1161</v>
      </c>
      <c r="D247" s="61" t="s">
        <v>23</v>
      </c>
      <c r="E247" s="36" t="s">
        <v>1100</v>
      </c>
      <c r="F247" s="59" t="s">
        <v>25</v>
      </c>
      <c r="G247" s="66" t="s">
        <v>1169</v>
      </c>
      <c r="H247" s="39" t="s">
        <v>1063</v>
      </c>
      <c r="I247" s="41" t="s">
        <v>648</v>
      </c>
      <c r="J247" s="70"/>
    </row>
    <row r="248" spans="1:10" ht="31.5">
      <c r="A248" s="65">
        <v>242</v>
      </c>
      <c r="B248" s="53">
        <v>494</v>
      </c>
      <c r="C248" s="50" t="s">
        <v>918</v>
      </c>
      <c r="D248" s="59" t="s">
        <v>23</v>
      </c>
      <c r="E248" s="56" t="s">
        <v>1165</v>
      </c>
      <c r="F248" s="59" t="s">
        <v>25</v>
      </c>
      <c r="G248" s="66" t="s">
        <v>1169</v>
      </c>
      <c r="H248" s="39" t="s">
        <v>1063</v>
      </c>
      <c r="I248" s="41" t="s">
        <v>648</v>
      </c>
      <c r="J248" s="70"/>
    </row>
    <row r="249" spans="1:10" ht="47.25">
      <c r="A249" s="65">
        <v>243</v>
      </c>
      <c r="B249" s="53">
        <v>496</v>
      </c>
      <c r="C249" s="50" t="s">
        <v>930</v>
      </c>
      <c r="D249" s="59" t="s">
        <v>23</v>
      </c>
      <c r="E249" s="50" t="s">
        <v>919</v>
      </c>
      <c r="F249" s="59" t="s">
        <v>105</v>
      </c>
      <c r="G249" s="66" t="s">
        <v>1169</v>
      </c>
      <c r="H249" s="39" t="s">
        <v>1063</v>
      </c>
      <c r="I249" s="41" t="s">
        <v>648</v>
      </c>
      <c r="J249" s="70"/>
    </row>
    <row r="250" spans="1:10" ht="47.25">
      <c r="A250" s="65">
        <v>244</v>
      </c>
      <c r="B250" s="53">
        <v>500</v>
      </c>
      <c r="C250" s="50" t="s">
        <v>1104</v>
      </c>
      <c r="D250" s="59" t="s">
        <v>23</v>
      </c>
      <c r="E250" s="50" t="s">
        <v>219</v>
      </c>
      <c r="F250" s="59" t="s">
        <v>25</v>
      </c>
      <c r="G250" s="66" t="s">
        <v>1169</v>
      </c>
      <c r="H250" s="39" t="s">
        <v>1063</v>
      </c>
      <c r="I250" s="41" t="s">
        <v>648</v>
      </c>
      <c r="J250" s="70"/>
    </row>
    <row r="251" spans="1:10" ht="47.25">
      <c r="A251" s="65">
        <v>245</v>
      </c>
      <c r="B251" s="53">
        <v>503</v>
      </c>
      <c r="C251" s="50" t="s">
        <v>921</v>
      </c>
      <c r="D251" s="59" t="s">
        <v>105</v>
      </c>
      <c r="E251" s="50" t="s">
        <v>920</v>
      </c>
      <c r="F251" s="59" t="s">
        <v>25</v>
      </c>
      <c r="G251" s="66" t="s">
        <v>1169</v>
      </c>
      <c r="H251" s="39" t="s">
        <v>1063</v>
      </c>
      <c r="I251" s="41" t="s">
        <v>648</v>
      </c>
      <c r="J251" s="70"/>
    </row>
    <row r="252" spans="1:10" ht="31.5">
      <c r="A252" s="65">
        <v>246</v>
      </c>
      <c r="B252" s="53">
        <v>504</v>
      </c>
      <c r="C252" s="50" t="s">
        <v>1106</v>
      </c>
      <c r="D252" s="59" t="s">
        <v>25</v>
      </c>
      <c r="E252" s="50" t="s">
        <v>925</v>
      </c>
      <c r="F252" s="59" t="s">
        <v>25</v>
      </c>
      <c r="G252" s="66" t="s">
        <v>1169</v>
      </c>
      <c r="H252" s="39" t="s">
        <v>1154</v>
      </c>
      <c r="I252" s="41" t="s">
        <v>648</v>
      </c>
      <c r="J252" s="70"/>
    </row>
    <row r="253" spans="1:10" ht="47.25">
      <c r="A253" s="65">
        <v>247</v>
      </c>
      <c r="B253" s="53">
        <v>506</v>
      </c>
      <c r="C253" s="50" t="s">
        <v>927</v>
      </c>
      <c r="D253" s="59" t="s">
        <v>25</v>
      </c>
      <c r="E253" s="50" t="s">
        <v>1105</v>
      </c>
      <c r="F253" s="59" t="s">
        <v>25</v>
      </c>
      <c r="G253" s="66" t="s">
        <v>1169</v>
      </c>
      <c r="H253" s="39" t="s">
        <v>1063</v>
      </c>
      <c r="I253" s="41" t="s">
        <v>648</v>
      </c>
      <c r="J253" s="70"/>
    </row>
    <row r="254" spans="1:10" ht="47.25">
      <c r="A254" s="65">
        <v>248</v>
      </c>
      <c r="B254" s="53">
        <v>507</v>
      </c>
      <c r="C254" s="50" t="s">
        <v>932</v>
      </c>
      <c r="D254" s="59" t="s">
        <v>23</v>
      </c>
      <c r="E254" s="50" t="s">
        <v>931</v>
      </c>
      <c r="F254" s="59" t="s">
        <v>105</v>
      </c>
      <c r="G254" s="66" t="s">
        <v>1169</v>
      </c>
      <c r="H254" s="39" t="s">
        <v>1063</v>
      </c>
      <c r="I254" s="41" t="s">
        <v>648</v>
      </c>
      <c r="J254" s="70"/>
    </row>
    <row r="255" spans="1:10" ht="21" customHeight="1">
      <c r="A255" s="65">
        <v>249</v>
      </c>
      <c r="B255" s="44">
        <v>508</v>
      </c>
      <c r="C255" s="209" t="s">
        <v>1007</v>
      </c>
      <c r="D255" s="210"/>
      <c r="E255" s="211"/>
      <c r="F255" s="45" t="s">
        <v>1146</v>
      </c>
      <c r="G255" s="45" t="s">
        <v>1146</v>
      </c>
      <c r="H255" s="45" t="s">
        <v>1146</v>
      </c>
      <c r="I255" s="45" t="s">
        <v>1146</v>
      </c>
      <c r="J255" s="45" t="s">
        <v>1146</v>
      </c>
    </row>
    <row r="256" spans="1:10">
      <c r="A256" s="65">
        <v>250</v>
      </c>
      <c r="B256" s="53">
        <v>511</v>
      </c>
      <c r="C256" s="50" t="s">
        <v>933</v>
      </c>
      <c r="D256" s="59" t="s">
        <v>23</v>
      </c>
      <c r="E256" s="50" t="s">
        <v>233</v>
      </c>
      <c r="F256" s="59" t="s">
        <v>25</v>
      </c>
      <c r="G256" s="66" t="s">
        <v>1169</v>
      </c>
      <c r="H256" s="39" t="s">
        <v>1063</v>
      </c>
      <c r="I256" s="41" t="s">
        <v>648</v>
      </c>
      <c r="J256" s="70"/>
    </row>
    <row r="257" spans="1:10" ht="47.25">
      <c r="A257" s="65">
        <v>251</v>
      </c>
      <c r="B257" s="53">
        <v>514</v>
      </c>
      <c r="C257" s="50" t="s">
        <v>936</v>
      </c>
      <c r="D257" s="59" t="s">
        <v>23</v>
      </c>
      <c r="E257" s="50" t="s">
        <v>937</v>
      </c>
      <c r="F257" s="59" t="s">
        <v>25</v>
      </c>
      <c r="G257" s="66" t="s">
        <v>1169</v>
      </c>
      <c r="H257" s="39" t="s">
        <v>1063</v>
      </c>
      <c r="I257" s="41" t="s">
        <v>648</v>
      </c>
      <c r="J257" s="70"/>
    </row>
    <row r="258" spans="1:10" ht="63">
      <c r="A258" s="65">
        <v>252</v>
      </c>
      <c r="B258" s="53">
        <v>517</v>
      </c>
      <c r="C258" s="50" t="s">
        <v>240</v>
      </c>
      <c r="D258" s="59" t="s">
        <v>23</v>
      </c>
      <c r="E258" s="50" t="s">
        <v>938</v>
      </c>
      <c r="F258" s="59" t="s">
        <v>25</v>
      </c>
      <c r="G258" s="66" t="s">
        <v>1169</v>
      </c>
      <c r="H258" s="39" t="s">
        <v>1063</v>
      </c>
      <c r="I258" s="41" t="s">
        <v>648</v>
      </c>
      <c r="J258" s="70"/>
    </row>
    <row r="259" spans="1:10" ht="19.5" customHeight="1">
      <c r="A259" s="65">
        <v>253</v>
      </c>
      <c r="B259" s="44">
        <v>518</v>
      </c>
      <c r="C259" s="209" t="s">
        <v>612</v>
      </c>
      <c r="D259" s="210"/>
      <c r="E259" s="211"/>
      <c r="F259" s="45" t="s">
        <v>1146</v>
      </c>
      <c r="G259" s="45" t="s">
        <v>1146</v>
      </c>
      <c r="H259" s="45" t="s">
        <v>1146</v>
      </c>
      <c r="I259" s="45" t="s">
        <v>1146</v>
      </c>
      <c r="J259" s="45" t="s">
        <v>1146</v>
      </c>
    </row>
    <row r="260" spans="1:10" ht="31.5" customHeight="1">
      <c r="A260" s="65">
        <v>254</v>
      </c>
      <c r="B260" s="44">
        <v>519</v>
      </c>
      <c r="C260" s="209" t="s">
        <v>1008</v>
      </c>
      <c r="D260" s="210"/>
      <c r="E260" s="211"/>
      <c r="F260" s="45" t="s">
        <v>1146</v>
      </c>
      <c r="G260" s="45" t="s">
        <v>1146</v>
      </c>
      <c r="H260" s="45" t="s">
        <v>1146</v>
      </c>
      <c r="I260" s="45" t="s">
        <v>1146</v>
      </c>
      <c r="J260" s="45" t="s">
        <v>1146</v>
      </c>
    </row>
    <row r="261" spans="1:10" ht="110.25">
      <c r="A261" s="65">
        <v>255</v>
      </c>
      <c r="B261" s="53">
        <v>522</v>
      </c>
      <c r="C261" s="36" t="s">
        <v>943</v>
      </c>
      <c r="D261" s="59" t="s">
        <v>23</v>
      </c>
      <c r="E261" s="56" t="s">
        <v>1107</v>
      </c>
      <c r="F261" s="60" t="s">
        <v>25</v>
      </c>
      <c r="G261" s="57" t="s">
        <v>1137</v>
      </c>
      <c r="H261" s="39" t="s">
        <v>1063</v>
      </c>
      <c r="I261" s="41" t="s">
        <v>648</v>
      </c>
      <c r="J261" s="70"/>
    </row>
    <row r="262" spans="1:10" ht="94.5">
      <c r="A262" s="65">
        <v>256</v>
      </c>
      <c r="B262" s="53">
        <v>523</v>
      </c>
      <c r="C262" s="50" t="s">
        <v>1153</v>
      </c>
      <c r="D262" s="59" t="s">
        <v>23</v>
      </c>
      <c r="E262" s="48" t="s">
        <v>1108</v>
      </c>
      <c r="F262" s="61" t="s">
        <v>23</v>
      </c>
      <c r="G262" s="57" t="s">
        <v>1137</v>
      </c>
      <c r="H262" s="39" t="s">
        <v>1154</v>
      </c>
      <c r="I262" s="41" t="s">
        <v>648</v>
      </c>
      <c r="J262" s="70"/>
    </row>
    <row r="263" spans="1:10" ht="63">
      <c r="A263" s="65">
        <v>257</v>
      </c>
      <c r="B263" s="53">
        <v>524</v>
      </c>
      <c r="C263" s="50" t="s">
        <v>950</v>
      </c>
      <c r="D263" s="59" t="s">
        <v>23</v>
      </c>
      <c r="E263" s="50" t="s">
        <v>948</v>
      </c>
      <c r="F263" s="59" t="s">
        <v>23</v>
      </c>
      <c r="G263" s="57" t="s">
        <v>1137</v>
      </c>
      <c r="H263" s="39" t="s">
        <v>1154</v>
      </c>
      <c r="I263" s="41" t="s">
        <v>648</v>
      </c>
      <c r="J263" s="70"/>
    </row>
    <row r="264" spans="1:10" ht="15.75" customHeight="1">
      <c r="A264" s="65">
        <v>258</v>
      </c>
      <c r="B264" s="44">
        <v>525</v>
      </c>
      <c r="C264" s="209" t="s">
        <v>1009</v>
      </c>
      <c r="D264" s="210"/>
      <c r="E264" s="211"/>
      <c r="F264" s="45" t="s">
        <v>1146</v>
      </c>
      <c r="G264" s="45" t="s">
        <v>1146</v>
      </c>
      <c r="H264" s="45" t="s">
        <v>1146</v>
      </c>
      <c r="I264" s="45" t="s">
        <v>1146</v>
      </c>
      <c r="J264" s="45" t="s">
        <v>1146</v>
      </c>
    </row>
    <row r="265" spans="1:10" ht="47.25">
      <c r="A265" s="65">
        <v>259</v>
      </c>
      <c r="B265" s="53">
        <v>528</v>
      </c>
      <c r="C265" s="50" t="s">
        <v>952</v>
      </c>
      <c r="D265" s="59" t="s">
        <v>25</v>
      </c>
      <c r="E265" s="50" t="s">
        <v>126</v>
      </c>
      <c r="F265" s="59" t="s">
        <v>25</v>
      </c>
      <c r="G265" s="57" t="s">
        <v>1137</v>
      </c>
      <c r="H265" s="39" t="s">
        <v>1063</v>
      </c>
      <c r="I265" s="41" t="s">
        <v>648</v>
      </c>
      <c r="J265" s="70"/>
    </row>
    <row r="266" spans="1:10" ht="31.5">
      <c r="A266" s="65">
        <v>260</v>
      </c>
      <c r="B266" s="53">
        <v>529</v>
      </c>
      <c r="C266" s="50" t="s">
        <v>953</v>
      </c>
      <c r="D266" s="59" t="s">
        <v>25</v>
      </c>
      <c r="E266" s="50" t="s">
        <v>127</v>
      </c>
      <c r="F266" s="59" t="s">
        <v>25</v>
      </c>
      <c r="G266" s="57" t="s">
        <v>1137</v>
      </c>
      <c r="H266" s="39" t="s">
        <v>1063</v>
      </c>
      <c r="I266" s="41" t="s">
        <v>648</v>
      </c>
      <c r="J266" s="70"/>
    </row>
    <row r="267" spans="1:10" ht="47.25">
      <c r="A267" s="65">
        <v>261</v>
      </c>
      <c r="B267" s="53">
        <v>532</v>
      </c>
      <c r="C267" s="50" t="s">
        <v>129</v>
      </c>
      <c r="D267" s="59" t="s">
        <v>23</v>
      </c>
      <c r="E267" s="50" t="s">
        <v>128</v>
      </c>
      <c r="F267" s="59" t="s">
        <v>25</v>
      </c>
      <c r="G267" s="57" t="s">
        <v>1137</v>
      </c>
      <c r="H267" s="39" t="s">
        <v>1063</v>
      </c>
      <c r="I267" s="41" t="s">
        <v>648</v>
      </c>
      <c r="J267" s="70"/>
    </row>
    <row r="268" spans="1:10" ht="47.25" customHeight="1">
      <c r="A268" s="65">
        <v>262</v>
      </c>
      <c r="B268" s="53">
        <v>537</v>
      </c>
      <c r="C268" s="212" t="s">
        <v>134</v>
      </c>
      <c r="D268" s="61" t="s">
        <v>23</v>
      </c>
      <c r="E268" s="50" t="s">
        <v>137</v>
      </c>
      <c r="F268" s="59" t="s">
        <v>25</v>
      </c>
      <c r="G268" s="57" t="s">
        <v>1137</v>
      </c>
      <c r="H268" s="39" t="s">
        <v>1063</v>
      </c>
      <c r="I268" s="41" t="s">
        <v>648</v>
      </c>
      <c r="J268" s="70"/>
    </row>
    <row r="269" spans="1:10" ht="31.5">
      <c r="A269" s="65">
        <v>263</v>
      </c>
      <c r="B269" s="53">
        <v>538</v>
      </c>
      <c r="C269" s="213"/>
      <c r="D269" s="61" t="s">
        <v>23</v>
      </c>
      <c r="E269" s="50" t="s">
        <v>140</v>
      </c>
      <c r="F269" s="59" t="s">
        <v>25</v>
      </c>
      <c r="G269" s="57" t="s">
        <v>1137</v>
      </c>
      <c r="H269" s="39" t="s">
        <v>1063</v>
      </c>
      <c r="I269" s="41" t="s">
        <v>648</v>
      </c>
      <c r="J269" s="70"/>
    </row>
    <row r="270" spans="1:10" ht="47.25">
      <c r="A270" s="65">
        <v>264</v>
      </c>
      <c r="B270" s="53">
        <v>541</v>
      </c>
      <c r="C270" s="50" t="s">
        <v>146</v>
      </c>
      <c r="D270" s="59" t="s">
        <v>23</v>
      </c>
      <c r="E270" s="50" t="s">
        <v>141</v>
      </c>
      <c r="F270" s="59" t="s">
        <v>25</v>
      </c>
      <c r="G270" s="57" t="s">
        <v>1137</v>
      </c>
      <c r="H270" s="39" t="s">
        <v>1063</v>
      </c>
      <c r="I270" s="41" t="s">
        <v>648</v>
      </c>
      <c r="J270" s="70"/>
    </row>
    <row r="271" spans="1:10" ht="47.25">
      <c r="A271" s="65">
        <v>265</v>
      </c>
      <c r="B271" s="53">
        <v>544</v>
      </c>
      <c r="C271" s="50" t="s">
        <v>155</v>
      </c>
      <c r="D271" s="59" t="s">
        <v>23</v>
      </c>
      <c r="E271" s="50" t="s">
        <v>956</v>
      </c>
      <c r="F271" s="59" t="s">
        <v>25</v>
      </c>
      <c r="G271" s="57" t="s">
        <v>1137</v>
      </c>
      <c r="H271" s="39" t="s">
        <v>1063</v>
      </c>
      <c r="I271" s="41" t="s">
        <v>648</v>
      </c>
      <c r="J271" s="70"/>
    </row>
    <row r="272" spans="1:10" ht="47.25">
      <c r="A272" s="65">
        <v>266</v>
      </c>
      <c r="B272" s="53">
        <v>547</v>
      </c>
      <c r="C272" s="50" t="s">
        <v>156</v>
      </c>
      <c r="D272" s="59" t="s">
        <v>23</v>
      </c>
      <c r="E272" s="50" t="s">
        <v>959</v>
      </c>
      <c r="F272" s="59" t="s">
        <v>25</v>
      </c>
      <c r="G272" s="57" t="s">
        <v>1137</v>
      </c>
      <c r="H272" s="39" t="s">
        <v>1063</v>
      </c>
      <c r="I272" s="41" t="s">
        <v>648</v>
      </c>
      <c r="J272" s="70"/>
    </row>
    <row r="273" spans="1:21" ht="31.5">
      <c r="A273" s="65">
        <v>267</v>
      </c>
      <c r="B273" s="53">
        <v>550</v>
      </c>
      <c r="C273" s="50" t="s">
        <v>962</v>
      </c>
      <c r="D273" s="59" t="s">
        <v>23</v>
      </c>
      <c r="E273" s="50" t="s">
        <v>148</v>
      </c>
      <c r="F273" s="59" t="s">
        <v>25</v>
      </c>
      <c r="G273" s="57" t="s">
        <v>1137</v>
      </c>
      <c r="H273" s="39" t="s">
        <v>1063</v>
      </c>
      <c r="I273" s="41" t="s">
        <v>648</v>
      </c>
      <c r="J273" s="70"/>
    </row>
    <row r="274" spans="1:21" ht="47.25">
      <c r="A274" s="65">
        <v>268</v>
      </c>
      <c r="B274" s="53">
        <v>553</v>
      </c>
      <c r="C274" s="50" t="s">
        <v>160</v>
      </c>
      <c r="D274" s="59" t="s">
        <v>23</v>
      </c>
      <c r="E274" s="50" t="s">
        <v>965</v>
      </c>
      <c r="F274" s="59" t="s">
        <v>25</v>
      </c>
      <c r="G274" s="57" t="s">
        <v>1137</v>
      </c>
      <c r="H274" s="39" t="s">
        <v>1063</v>
      </c>
      <c r="I274" s="41" t="s">
        <v>648</v>
      </c>
      <c r="J274" s="70"/>
    </row>
    <row r="275" spans="1:21">
      <c r="A275" s="65">
        <v>269</v>
      </c>
      <c r="B275" s="53">
        <v>555</v>
      </c>
      <c r="C275" s="50" t="s">
        <v>980</v>
      </c>
      <c r="D275" s="59" t="s">
        <v>26</v>
      </c>
      <c r="E275" s="50" t="s">
        <v>981</v>
      </c>
      <c r="F275" s="59" t="s">
        <v>26</v>
      </c>
      <c r="G275" s="57" t="s">
        <v>1137</v>
      </c>
      <c r="H275" s="39" t="s">
        <v>1110</v>
      </c>
      <c r="I275" s="41" t="s">
        <v>648</v>
      </c>
      <c r="J275" s="70"/>
    </row>
    <row r="276" spans="1:21" ht="31.5">
      <c r="A276" s="65">
        <v>270</v>
      </c>
      <c r="B276" s="53">
        <v>558</v>
      </c>
      <c r="C276" s="50" t="s">
        <v>968</v>
      </c>
      <c r="D276" s="59" t="s">
        <v>23</v>
      </c>
      <c r="E276" s="50" t="s">
        <v>159</v>
      </c>
      <c r="F276" s="59" t="s">
        <v>25</v>
      </c>
      <c r="G276" s="57" t="s">
        <v>1137</v>
      </c>
      <c r="H276" s="39" t="s">
        <v>1063</v>
      </c>
      <c r="I276" s="41" t="s">
        <v>648</v>
      </c>
      <c r="J276" s="70"/>
    </row>
    <row r="277" spans="1:21" ht="18.75" customHeight="1">
      <c r="A277" s="65">
        <v>271</v>
      </c>
      <c r="B277" s="53">
        <v>559</v>
      </c>
      <c r="C277" s="209" t="s">
        <v>1168</v>
      </c>
      <c r="D277" s="210"/>
      <c r="E277" s="211"/>
      <c r="F277" s="45" t="s">
        <v>1146</v>
      </c>
      <c r="G277" s="45" t="s">
        <v>1146</v>
      </c>
      <c r="H277" s="45" t="s">
        <v>1146</v>
      </c>
      <c r="I277" s="45" t="s">
        <v>1146</v>
      </c>
      <c r="J277" s="45" t="s">
        <v>1146</v>
      </c>
    </row>
    <row r="278" spans="1:21" ht="47.25">
      <c r="A278" s="65">
        <v>272</v>
      </c>
      <c r="B278" s="53">
        <v>562</v>
      </c>
      <c r="C278" s="50" t="s">
        <v>163</v>
      </c>
      <c r="D278" s="59" t="s">
        <v>23</v>
      </c>
      <c r="E278" s="50" t="s">
        <v>167</v>
      </c>
      <c r="F278" s="59" t="s">
        <v>25</v>
      </c>
      <c r="G278" s="57" t="s">
        <v>1137</v>
      </c>
      <c r="H278" s="39" t="s">
        <v>1063</v>
      </c>
      <c r="I278" s="41" t="s">
        <v>648</v>
      </c>
      <c r="J278" s="70"/>
    </row>
    <row r="279" spans="1:21" ht="31.5">
      <c r="A279" s="65">
        <v>273</v>
      </c>
      <c r="B279" s="53">
        <v>564</v>
      </c>
      <c r="C279" s="50" t="s">
        <v>171</v>
      </c>
      <c r="D279" s="59" t="s">
        <v>23</v>
      </c>
      <c r="E279" s="50" t="s">
        <v>168</v>
      </c>
      <c r="F279" s="59" t="s">
        <v>24</v>
      </c>
      <c r="G279" s="57" t="s">
        <v>1137</v>
      </c>
      <c r="H279" s="39" t="s">
        <v>1063</v>
      </c>
      <c r="I279" s="41" t="s">
        <v>648</v>
      </c>
      <c r="J279" s="70"/>
    </row>
    <row r="280" spans="1:21" ht="47.25">
      <c r="A280" s="65">
        <v>274</v>
      </c>
      <c r="B280" s="53">
        <v>565</v>
      </c>
      <c r="C280" s="50" t="s">
        <v>970</v>
      </c>
      <c r="D280" s="59" t="s">
        <v>25</v>
      </c>
      <c r="E280" s="50" t="s">
        <v>169</v>
      </c>
      <c r="F280" s="59" t="s">
        <v>25</v>
      </c>
      <c r="G280" s="57" t="s">
        <v>1137</v>
      </c>
      <c r="H280" s="39" t="s">
        <v>1063</v>
      </c>
      <c r="I280" s="41" t="s">
        <v>648</v>
      </c>
      <c r="J280" s="70"/>
    </row>
    <row r="281" spans="1:21" ht="47.25">
      <c r="A281" s="65">
        <v>275</v>
      </c>
      <c r="B281" s="53">
        <v>568</v>
      </c>
      <c r="C281" s="50" t="s">
        <v>974</v>
      </c>
      <c r="D281" s="59" t="s">
        <v>25</v>
      </c>
      <c r="E281" s="50" t="s">
        <v>975</v>
      </c>
      <c r="F281" s="59" t="s">
        <v>25</v>
      </c>
      <c r="G281" s="57" t="s">
        <v>1137</v>
      </c>
      <c r="H281" s="39" t="s">
        <v>1063</v>
      </c>
      <c r="I281" s="41" t="s">
        <v>648</v>
      </c>
      <c r="J281" s="70"/>
    </row>
    <row r="282" spans="1:21" ht="31.5">
      <c r="A282" s="65">
        <v>276</v>
      </c>
      <c r="B282" s="53">
        <v>570</v>
      </c>
      <c r="C282" s="50" t="s">
        <v>976</v>
      </c>
      <c r="D282" s="59" t="s">
        <v>23</v>
      </c>
      <c r="E282" s="50" t="s">
        <v>173</v>
      </c>
      <c r="F282" s="59" t="s">
        <v>25</v>
      </c>
      <c r="G282" s="57" t="s">
        <v>1137</v>
      </c>
      <c r="H282" s="39" t="s">
        <v>1063</v>
      </c>
      <c r="I282" s="41" t="s">
        <v>648</v>
      </c>
      <c r="J282" s="70"/>
      <c r="K282" s="37"/>
      <c r="L282" s="37"/>
      <c r="M282" s="37"/>
      <c r="N282" s="37"/>
      <c r="O282" s="37"/>
      <c r="P282" s="37"/>
      <c r="Q282" s="37"/>
      <c r="R282" s="37"/>
      <c r="S282" s="37"/>
      <c r="T282" s="37"/>
      <c r="U282" s="37"/>
    </row>
    <row r="283" spans="1:21" ht="15.75" customHeight="1">
      <c r="A283" s="65">
        <v>277</v>
      </c>
      <c r="B283" s="53">
        <v>572</v>
      </c>
      <c r="C283" s="50" t="s">
        <v>174</v>
      </c>
      <c r="D283" s="59" t="s">
        <v>23</v>
      </c>
      <c r="E283" s="49" t="s">
        <v>1170</v>
      </c>
      <c r="F283" s="60" t="s">
        <v>25</v>
      </c>
      <c r="G283" s="57" t="s">
        <v>1137</v>
      </c>
      <c r="H283" s="39" t="s">
        <v>1110</v>
      </c>
      <c r="I283" s="41" t="s">
        <v>648</v>
      </c>
      <c r="J283" s="70"/>
      <c r="K283" s="37"/>
      <c r="L283" s="37"/>
      <c r="M283" s="37"/>
      <c r="N283" s="37"/>
      <c r="O283" s="37"/>
      <c r="P283" s="37"/>
      <c r="Q283" s="37"/>
      <c r="R283" s="37"/>
      <c r="S283" s="37"/>
      <c r="T283" s="37"/>
      <c r="U283" s="37"/>
    </row>
    <row r="284" spans="1:21">
      <c r="A284" s="53"/>
      <c r="B284" s="53"/>
      <c r="C284" s="50"/>
      <c r="D284" s="59"/>
      <c r="E284" s="50"/>
      <c r="F284" s="59"/>
      <c r="G284" s="58"/>
      <c r="H284" s="39"/>
      <c r="I284" s="41"/>
      <c r="J284" s="70"/>
      <c r="K284" s="37"/>
      <c r="L284" s="37"/>
      <c r="M284" s="37"/>
      <c r="N284" s="37"/>
      <c r="O284" s="37"/>
      <c r="P284" s="37"/>
      <c r="Q284" s="37"/>
      <c r="R284" s="37"/>
      <c r="S284" s="37"/>
      <c r="T284" s="37"/>
      <c r="U284" s="37"/>
    </row>
    <row r="285" spans="1:21" ht="15.75" customHeight="1">
      <c r="A285" s="36"/>
      <c r="B285" s="215" t="s">
        <v>1280</v>
      </c>
      <c r="C285" s="215"/>
      <c r="D285" s="215"/>
      <c r="E285" s="215"/>
      <c r="F285" s="215"/>
      <c r="G285" s="52"/>
      <c r="H285" s="52"/>
      <c r="I285" s="44">
        <f t="shared" ref="I285" si="0">SUM(I286:I290)</f>
        <v>221</v>
      </c>
      <c r="J285" s="68"/>
    </row>
    <row r="286" spans="1:21" ht="17.25" customHeight="1">
      <c r="A286" s="36"/>
      <c r="B286" s="208" t="s">
        <v>1117</v>
      </c>
      <c r="C286" s="208"/>
      <c r="D286" s="208"/>
      <c r="E286" s="208"/>
      <c r="F286" s="208"/>
      <c r="G286" s="52"/>
      <c r="H286" s="52"/>
      <c r="I286" s="64">
        <f>COUNTIF(I$7:I$103,"x")</f>
        <v>82</v>
      </c>
      <c r="J286" s="64"/>
    </row>
    <row r="287" spans="1:21" ht="17.25" customHeight="1">
      <c r="A287" s="36"/>
      <c r="B287" s="208" t="s">
        <v>1118</v>
      </c>
      <c r="C287" s="208"/>
      <c r="D287" s="208"/>
      <c r="E287" s="208"/>
      <c r="F287" s="208"/>
      <c r="G287" s="52"/>
      <c r="H287" s="52"/>
      <c r="I287" s="64">
        <f>COUNTIF(I$104:I$185,"x")</f>
        <v>57</v>
      </c>
      <c r="J287" s="64"/>
    </row>
    <row r="288" spans="1:21" ht="17.25" customHeight="1">
      <c r="A288" s="36"/>
      <c r="B288" s="208" t="s">
        <v>1119</v>
      </c>
      <c r="C288" s="208"/>
      <c r="D288" s="208"/>
      <c r="E288" s="208"/>
      <c r="F288" s="208"/>
      <c r="G288" s="52"/>
      <c r="H288" s="52"/>
      <c r="I288" s="64">
        <f>COUNTIF(I$186:I$218,"x")</f>
        <v>29</v>
      </c>
      <c r="J288" s="64"/>
    </row>
    <row r="289" spans="1:10" ht="17.25" customHeight="1">
      <c r="A289" s="36"/>
      <c r="B289" s="208" t="s">
        <v>1120</v>
      </c>
      <c r="C289" s="208"/>
      <c r="D289" s="208"/>
      <c r="E289" s="208"/>
      <c r="F289" s="208"/>
      <c r="G289" s="52"/>
      <c r="H289" s="52"/>
      <c r="I289" s="64">
        <f>COUNTIF(I$219:I$258,"x")</f>
        <v>32</v>
      </c>
      <c r="J289" s="64"/>
    </row>
    <row r="290" spans="1:10" ht="17.25" customHeight="1">
      <c r="A290" s="36"/>
      <c r="B290" s="208" t="s">
        <v>1121</v>
      </c>
      <c r="C290" s="208"/>
      <c r="D290" s="208"/>
      <c r="E290" s="208"/>
      <c r="F290" s="208"/>
      <c r="G290" s="52"/>
      <c r="H290" s="52"/>
      <c r="I290" s="64">
        <f>COUNTIF(I$259:I$284,"x")</f>
        <v>21</v>
      </c>
      <c r="J290" s="64"/>
    </row>
  </sheetData>
  <autoFilter ref="A6:J290"/>
  <mergeCells count="76">
    <mergeCell ref="J3:J5"/>
    <mergeCell ref="A3:A5"/>
    <mergeCell ref="C104:E104"/>
    <mergeCell ref="C105:E105"/>
    <mergeCell ref="C106:E106"/>
    <mergeCell ref="G3:G5"/>
    <mergeCell ref="H3:H5"/>
    <mergeCell ref="C30:E30"/>
    <mergeCell ref="C36:E36"/>
    <mergeCell ref="C45:E45"/>
    <mergeCell ref="C53:E53"/>
    <mergeCell ref="C8:E8"/>
    <mergeCell ref="C9:E9"/>
    <mergeCell ref="C11:E11"/>
    <mergeCell ref="B3:B5"/>
    <mergeCell ref="C3:D5"/>
    <mergeCell ref="E3:F5"/>
    <mergeCell ref="C22:E22"/>
    <mergeCell ref="C12:E12"/>
    <mergeCell ref="C7:E7"/>
    <mergeCell ref="C110:E110"/>
    <mergeCell ref="C154:E154"/>
    <mergeCell ref="C62:E62"/>
    <mergeCell ref="C63:E63"/>
    <mergeCell ref="C72:E72"/>
    <mergeCell ref="C80:E80"/>
    <mergeCell ref="C88:C91"/>
    <mergeCell ref="C143:E143"/>
    <mergeCell ref="C144:E144"/>
    <mergeCell ref="C152:E152"/>
    <mergeCell ref="C109:E109"/>
    <mergeCell ref="C1:I1"/>
    <mergeCell ref="I3:I5"/>
    <mergeCell ref="C158:C160"/>
    <mergeCell ref="C81:C84"/>
    <mergeCell ref="C117:E117"/>
    <mergeCell ref="C122:E122"/>
    <mergeCell ref="C123:E123"/>
    <mergeCell ref="C128:E128"/>
    <mergeCell ref="C130:E130"/>
    <mergeCell ref="C95:E95"/>
    <mergeCell ref="C115:E115"/>
    <mergeCell ref="C131:C134"/>
    <mergeCell ref="C157:E157"/>
    <mergeCell ref="C135:E135"/>
    <mergeCell ref="C138:E138"/>
    <mergeCell ref="C140:E140"/>
    <mergeCell ref="B287:F287"/>
    <mergeCell ref="B288:F288"/>
    <mergeCell ref="B289:F289"/>
    <mergeCell ref="B290:F290"/>
    <mergeCell ref="C231:E231"/>
    <mergeCell ref="C234:E234"/>
    <mergeCell ref="C245:E245"/>
    <mergeCell ref="C246:E246"/>
    <mergeCell ref="C255:E255"/>
    <mergeCell ref="C259:E259"/>
    <mergeCell ref="C268:C269"/>
    <mergeCell ref="C260:E260"/>
    <mergeCell ref="B286:F286"/>
    <mergeCell ref="C162:E162"/>
    <mergeCell ref="C166:E166"/>
    <mergeCell ref="C173:E173"/>
    <mergeCell ref="C174:E174"/>
    <mergeCell ref="C180:E180"/>
    <mergeCell ref="C182:E182"/>
    <mergeCell ref="C186:E186"/>
    <mergeCell ref="C187:E187"/>
    <mergeCell ref="C195:E195"/>
    <mergeCell ref="B285:F285"/>
    <mergeCell ref="C264:E264"/>
    <mergeCell ref="C277:E277"/>
    <mergeCell ref="C209:E209"/>
    <mergeCell ref="C219:E219"/>
    <mergeCell ref="C220:E220"/>
    <mergeCell ref="C221:E221"/>
  </mergeCells>
  <dataValidations count="4">
    <dataValidation type="list" allowBlank="1" showInputMessage="1" showErrorMessage="1" sqref="F10 D10 F13:F21 D13:D21 D23:D29 F23:F29 D31:D35 F31:F35 F37:F44 D37:D44 D46:D52 F46:F52 D54:D61 F54:F61 D64:D71 F64:F71 D73:D79 F73:F79 F81:F94 D81:D94 F111:F114 D111:D114 D107:D108 F107:F108 F96:F103 D96:D103 F116 D116 F129 D129 F124:F127 D124:D127 F118:F121 D118:D121 F136:F137 D136:D137 F131:F134 D131:D134 D141:D142 F141:F142 D139 F139 D145:D151 F145:F151 F158:F161 D158:D161 F155:F156 D155:D156 D153 F153 F163:F165 D163:D165 F167:F172 D167:D172 D175:D179 F175:F179 D183:D185 F183:F185 D181 F181 D188:D194 F188:F194 D196:D208 F196:F208 D210:D218 F210:F218 D232:D233 F232:F233 D222:D230 F222:F230 D235:D241 F235:F244 D243:D244 F247:F254 D247:D254 F256:F258 D256:D258 F261:F263 D261:D263 D278:D284 F278:F284 D265:D276 F265:F276">
      <formula1>"KQMĐ, NDCT, TLHD, BC, ĐP"</formula1>
    </dataValidation>
    <dataValidation type="list" allowBlank="1" showInputMessage="1" showErrorMessage="1" sqref="H7:H284">
      <formula1>"#, 3T, 4T, 5T, 3+4T, 4+5T, 3+4+5T"</formula1>
    </dataValidation>
    <dataValidation type="list" allowBlank="1" showInputMessage="1" showErrorMessage="1" sqref="G10 G13:G21 G23:G29 G31:G35 G37:G44 G46:G52 G54:G61 G64:G71 G73:G79 G81:G94 G96:G103 G107:G108 G111:G114 G116 G118:G121 G124:G127 G129 G131:G134 G136:G137 G139 G141:G142 G145:G151 G153 G155:G156 G158:G161 G163:G165 G167:G172 G175:G179 G181 G183:G185 G188:G194 G196:G208 G210:G218 G222:G230 G232:G233 G235:G244 G247:G254 G256:G258 G261:G263 G265:G276 G278:G284">
      <formula1>"Thể chất, Nhận thức, Ngôn ngữ, TCKNXH, Thẩm mỹ"</formula1>
    </dataValidation>
    <dataValidation type="list" allowBlank="1" showInputMessage="1" showErrorMessage="1" sqref="I7:I284">
      <formula1>"x,#"</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Y304"/>
  <sheetViews>
    <sheetView zoomScale="75" zoomScaleNormal="75" workbookViewId="0">
      <pane xSplit="5" ySplit="6" topLeftCell="F49" activePane="bottomRight" state="frozen"/>
      <selection pane="topRight" activeCell="F1" sqref="F1"/>
      <selection pane="bottomLeft" activeCell="A7" sqref="A7"/>
      <selection pane="bottomRight" activeCell="E69" sqref="E69"/>
    </sheetView>
  </sheetViews>
  <sheetFormatPr defaultRowHeight="15.75"/>
  <cols>
    <col min="1" max="1" width="4.42578125" style="81" customWidth="1"/>
    <col min="2" max="2" width="5.42578125" style="81" customWidth="1"/>
    <col min="3" max="3" width="46.42578125" style="82" customWidth="1"/>
    <col min="4" max="4" width="6.85546875" style="135" customWidth="1"/>
    <col min="5" max="5" width="36.28515625" style="82" customWidth="1"/>
    <col min="6" max="6" width="6.85546875" style="135" customWidth="1"/>
    <col min="7" max="7" width="40.140625" style="79" customWidth="1"/>
    <col min="8" max="8" width="44" style="79" customWidth="1"/>
    <col min="9" max="9" width="8" style="83" customWidth="1"/>
    <col min="10" max="10" width="16" style="79" customWidth="1"/>
    <col min="11" max="11" width="10.7109375" style="79" customWidth="1"/>
    <col min="12" max="12" width="11.5703125" style="79" customWidth="1"/>
    <col min="13" max="13" width="12.28515625" style="79" customWidth="1"/>
    <col min="14" max="14" width="5.85546875" style="79" customWidth="1"/>
    <col min="15" max="18" width="6" style="79" customWidth="1"/>
    <col min="19" max="20" width="5.5703125" style="79" customWidth="1"/>
    <col min="21" max="21" width="7" style="79" customWidth="1"/>
    <col min="22" max="22" width="7.140625" style="79" customWidth="1"/>
    <col min="23" max="23" width="5.5703125" style="79" customWidth="1"/>
    <col min="24" max="24" width="6.28515625" style="79" customWidth="1"/>
    <col min="25" max="25" width="32.140625" style="79" customWidth="1"/>
    <col min="26" max="88" width="9.140625" style="79"/>
    <col min="89" max="89" width="20.140625" style="79" customWidth="1"/>
    <col min="90" max="90" width="4.28515625" style="79" customWidth="1"/>
    <col min="91" max="91" width="39" style="79" customWidth="1"/>
    <col min="92" max="92" width="53.5703125" style="79" customWidth="1"/>
    <col min="93" max="96" width="7.7109375" style="79" customWidth="1"/>
    <col min="97" max="97" width="10" style="79" customWidth="1"/>
    <col min="98" max="99" width="9.28515625" style="79" customWidth="1"/>
    <col min="100" max="100" width="8" style="79" customWidth="1"/>
    <col min="101" max="344" width="9.140625" style="79"/>
    <col min="345" max="345" width="20.140625" style="79" customWidth="1"/>
    <col min="346" max="346" width="4.28515625" style="79" customWidth="1"/>
    <col min="347" max="347" width="39" style="79" customWidth="1"/>
    <col min="348" max="348" width="53.5703125" style="79" customWidth="1"/>
    <col min="349" max="352" width="7.7109375" style="79" customWidth="1"/>
    <col min="353" max="353" width="10" style="79" customWidth="1"/>
    <col min="354" max="355" width="9.28515625" style="79" customWidth="1"/>
    <col min="356" max="356" width="8" style="79" customWidth="1"/>
    <col min="357" max="600" width="9.140625" style="79"/>
    <col min="601" max="601" width="20.140625" style="79" customWidth="1"/>
    <col min="602" max="602" width="4.28515625" style="79" customWidth="1"/>
    <col min="603" max="603" width="39" style="79" customWidth="1"/>
    <col min="604" max="604" width="53.5703125" style="79" customWidth="1"/>
    <col min="605" max="608" width="7.7109375" style="79" customWidth="1"/>
    <col min="609" max="609" width="10" style="79" customWidth="1"/>
    <col min="610" max="611" width="9.28515625" style="79" customWidth="1"/>
    <col min="612" max="612" width="8" style="79" customWidth="1"/>
    <col min="613" max="856" width="9.140625" style="79"/>
    <col min="857" max="857" width="20.140625" style="79" customWidth="1"/>
    <col min="858" max="858" width="4.28515625" style="79" customWidth="1"/>
    <col min="859" max="859" width="39" style="79" customWidth="1"/>
    <col min="860" max="860" width="53.5703125" style="79" customWidth="1"/>
    <col min="861" max="864" width="7.7109375" style="79" customWidth="1"/>
    <col min="865" max="865" width="10" style="79" customWidth="1"/>
    <col min="866" max="867" width="9.28515625" style="79" customWidth="1"/>
    <col min="868" max="868" width="8" style="79" customWidth="1"/>
    <col min="869" max="1112" width="9.140625" style="79"/>
    <col min="1113" max="1113" width="20.140625" style="79" customWidth="1"/>
    <col min="1114" max="1114" width="4.28515625" style="79" customWidth="1"/>
    <col min="1115" max="1115" width="39" style="79" customWidth="1"/>
    <col min="1116" max="1116" width="53.5703125" style="79" customWidth="1"/>
    <col min="1117" max="1120" width="7.7109375" style="79" customWidth="1"/>
    <col min="1121" max="1121" width="10" style="79" customWidth="1"/>
    <col min="1122" max="1123" width="9.28515625" style="79" customWidth="1"/>
    <col min="1124" max="1124" width="8" style="79" customWidth="1"/>
    <col min="1125" max="1368" width="9.140625" style="79"/>
    <col min="1369" max="1369" width="20.140625" style="79" customWidth="1"/>
    <col min="1370" max="1370" width="4.28515625" style="79" customWidth="1"/>
    <col min="1371" max="1371" width="39" style="79" customWidth="1"/>
    <col min="1372" max="1372" width="53.5703125" style="79" customWidth="1"/>
    <col min="1373" max="1376" width="7.7109375" style="79" customWidth="1"/>
    <col min="1377" max="1377" width="10" style="79" customWidth="1"/>
    <col min="1378" max="1379" width="9.28515625" style="79" customWidth="1"/>
    <col min="1380" max="1380" width="8" style="79" customWidth="1"/>
    <col min="1381" max="1624" width="9.140625" style="79"/>
    <col min="1625" max="1625" width="20.140625" style="79" customWidth="1"/>
    <col min="1626" max="1626" width="4.28515625" style="79" customWidth="1"/>
    <col min="1627" max="1627" width="39" style="79" customWidth="1"/>
    <col min="1628" max="1628" width="53.5703125" style="79" customWidth="1"/>
    <col min="1629" max="1632" width="7.7109375" style="79" customWidth="1"/>
    <col min="1633" max="1633" width="10" style="79" customWidth="1"/>
    <col min="1634" max="1635" width="9.28515625" style="79" customWidth="1"/>
    <col min="1636" max="1636" width="8" style="79" customWidth="1"/>
    <col min="1637" max="1880" width="9.140625" style="79"/>
    <col min="1881" max="1881" width="20.140625" style="79" customWidth="1"/>
    <col min="1882" max="1882" width="4.28515625" style="79" customWidth="1"/>
    <col min="1883" max="1883" width="39" style="79" customWidth="1"/>
    <col min="1884" max="1884" width="53.5703125" style="79" customWidth="1"/>
    <col min="1885" max="1888" width="7.7109375" style="79" customWidth="1"/>
    <col min="1889" max="1889" width="10" style="79" customWidth="1"/>
    <col min="1890" max="1891" width="9.28515625" style="79" customWidth="1"/>
    <col min="1892" max="1892" width="8" style="79" customWidth="1"/>
    <col min="1893" max="2136" width="9.140625" style="79"/>
    <col min="2137" max="2137" width="20.140625" style="79" customWidth="1"/>
    <col min="2138" max="2138" width="4.28515625" style="79" customWidth="1"/>
    <col min="2139" max="2139" width="39" style="79" customWidth="1"/>
    <col min="2140" max="2140" width="53.5703125" style="79" customWidth="1"/>
    <col min="2141" max="2144" width="7.7109375" style="79" customWidth="1"/>
    <col min="2145" max="2145" width="10" style="79" customWidth="1"/>
    <col min="2146" max="2147" width="9.28515625" style="79" customWidth="1"/>
    <col min="2148" max="2148" width="8" style="79" customWidth="1"/>
    <col min="2149" max="2392" width="9.140625" style="79"/>
    <col min="2393" max="2393" width="20.140625" style="79" customWidth="1"/>
    <col min="2394" max="2394" width="4.28515625" style="79" customWidth="1"/>
    <col min="2395" max="2395" width="39" style="79" customWidth="1"/>
    <col min="2396" max="2396" width="53.5703125" style="79" customWidth="1"/>
    <col min="2397" max="2400" width="7.7109375" style="79" customWidth="1"/>
    <col min="2401" max="2401" width="10" style="79" customWidth="1"/>
    <col min="2402" max="2403" width="9.28515625" style="79" customWidth="1"/>
    <col min="2404" max="2404" width="8" style="79" customWidth="1"/>
    <col min="2405" max="2648" width="9.140625" style="79"/>
    <col min="2649" max="2649" width="20.140625" style="79" customWidth="1"/>
    <col min="2650" max="2650" width="4.28515625" style="79" customWidth="1"/>
    <col min="2651" max="2651" width="39" style="79" customWidth="1"/>
    <col min="2652" max="2652" width="53.5703125" style="79" customWidth="1"/>
    <col min="2653" max="2656" width="7.7109375" style="79" customWidth="1"/>
    <col min="2657" max="2657" width="10" style="79" customWidth="1"/>
    <col min="2658" max="2659" width="9.28515625" style="79" customWidth="1"/>
    <col min="2660" max="2660" width="8" style="79" customWidth="1"/>
    <col min="2661" max="2904" width="9.140625" style="79"/>
    <col min="2905" max="2905" width="20.140625" style="79" customWidth="1"/>
    <col min="2906" max="2906" width="4.28515625" style="79" customWidth="1"/>
    <col min="2907" max="2907" width="39" style="79" customWidth="1"/>
    <col min="2908" max="2908" width="53.5703125" style="79" customWidth="1"/>
    <col min="2909" max="2912" width="7.7109375" style="79" customWidth="1"/>
    <col min="2913" max="2913" width="10" style="79" customWidth="1"/>
    <col min="2914" max="2915" width="9.28515625" style="79" customWidth="1"/>
    <col min="2916" max="2916" width="8" style="79" customWidth="1"/>
    <col min="2917" max="3160" width="9.140625" style="79"/>
    <col min="3161" max="3161" width="20.140625" style="79" customWidth="1"/>
    <col min="3162" max="3162" width="4.28515625" style="79" customWidth="1"/>
    <col min="3163" max="3163" width="39" style="79" customWidth="1"/>
    <col min="3164" max="3164" width="53.5703125" style="79" customWidth="1"/>
    <col min="3165" max="3168" width="7.7109375" style="79" customWidth="1"/>
    <col min="3169" max="3169" width="10" style="79" customWidth="1"/>
    <col min="3170" max="3171" width="9.28515625" style="79" customWidth="1"/>
    <col min="3172" max="3172" width="8" style="79" customWidth="1"/>
    <col min="3173" max="3416" width="9.140625" style="79"/>
    <col min="3417" max="3417" width="20.140625" style="79" customWidth="1"/>
    <col min="3418" max="3418" width="4.28515625" style="79" customWidth="1"/>
    <col min="3419" max="3419" width="39" style="79" customWidth="1"/>
    <col min="3420" max="3420" width="53.5703125" style="79" customWidth="1"/>
    <col min="3421" max="3424" width="7.7109375" style="79" customWidth="1"/>
    <col min="3425" max="3425" width="10" style="79" customWidth="1"/>
    <col min="3426" max="3427" width="9.28515625" style="79" customWidth="1"/>
    <col min="3428" max="3428" width="8" style="79" customWidth="1"/>
    <col min="3429" max="3672" width="9.140625" style="79"/>
    <col min="3673" max="3673" width="20.140625" style="79" customWidth="1"/>
    <col min="3674" max="3674" width="4.28515625" style="79" customWidth="1"/>
    <col min="3675" max="3675" width="39" style="79" customWidth="1"/>
    <col min="3676" max="3676" width="53.5703125" style="79" customWidth="1"/>
    <col min="3677" max="3680" width="7.7109375" style="79" customWidth="1"/>
    <col min="3681" max="3681" width="10" style="79" customWidth="1"/>
    <col min="3682" max="3683" width="9.28515625" style="79" customWidth="1"/>
    <col min="3684" max="3684" width="8" style="79" customWidth="1"/>
    <col min="3685" max="3928" width="9.140625" style="79"/>
    <col min="3929" max="3929" width="20.140625" style="79" customWidth="1"/>
    <col min="3930" max="3930" width="4.28515625" style="79" customWidth="1"/>
    <col min="3931" max="3931" width="39" style="79" customWidth="1"/>
    <col min="3932" max="3932" width="53.5703125" style="79" customWidth="1"/>
    <col min="3933" max="3936" width="7.7109375" style="79" customWidth="1"/>
    <col min="3937" max="3937" width="10" style="79" customWidth="1"/>
    <col min="3938" max="3939" width="9.28515625" style="79" customWidth="1"/>
    <col min="3940" max="3940" width="8" style="79" customWidth="1"/>
    <col min="3941" max="4184" width="9.140625" style="79"/>
    <col min="4185" max="4185" width="20.140625" style="79" customWidth="1"/>
    <col min="4186" max="4186" width="4.28515625" style="79" customWidth="1"/>
    <col min="4187" max="4187" width="39" style="79" customWidth="1"/>
    <col min="4188" max="4188" width="53.5703125" style="79" customWidth="1"/>
    <col min="4189" max="4192" width="7.7109375" style="79" customWidth="1"/>
    <col min="4193" max="4193" width="10" style="79" customWidth="1"/>
    <col min="4194" max="4195" width="9.28515625" style="79" customWidth="1"/>
    <col min="4196" max="4196" width="8" style="79" customWidth="1"/>
    <col min="4197" max="4440" width="9.140625" style="79"/>
    <col min="4441" max="4441" width="20.140625" style="79" customWidth="1"/>
    <col min="4442" max="4442" width="4.28515625" style="79" customWidth="1"/>
    <col min="4443" max="4443" width="39" style="79" customWidth="1"/>
    <col min="4444" max="4444" width="53.5703125" style="79" customWidth="1"/>
    <col min="4445" max="4448" width="7.7109375" style="79" customWidth="1"/>
    <col min="4449" max="4449" width="10" style="79" customWidth="1"/>
    <col min="4450" max="4451" width="9.28515625" style="79" customWidth="1"/>
    <col min="4452" max="4452" width="8" style="79" customWidth="1"/>
    <col min="4453" max="4696" width="9.140625" style="79"/>
    <col min="4697" max="4697" width="20.140625" style="79" customWidth="1"/>
    <col min="4698" max="4698" width="4.28515625" style="79" customWidth="1"/>
    <col min="4699" max="4699" width="39" style="79" customWidth="1"/>
    <col min="4700" max="4700" width="53.5703125" style="79" customWidth="1"/>
    <col min="4701" max="4704" width="7.7109375" style="79" customWidth="1"/>
    <col min="4705" max="4705" width="10" style="79" customWidth="1"/>
    <col min="4706" max="4707" width="9.28515625" style="79" customWidth="1"/>
    <col min="4708" max="4708" width="8" style="79" customWidth="1"/>
    <col min="4709" max="4952" width="9.140625" style="79"/>
    <col min="4953" max="4953" width="20.140625" style="79" customWidth="1"/>
    <col min="4954" max="4954" width="4.28515625" style="79" customWidth="1"/>
    <col min="4955" max="4955" width="39" style="79" customWidth="1"/>
    <col min="4956" max="4956" width="53.5703125" style="79" customWidth="1"/>
    <col min="4957" max="4960" width="7.7109375" style="79" customWidth="1"/>
    <col min="4961" max="4961" width="10" style="79" customWidth="1"/>
    <col min="4962" max="4963" width="9.28515625" style="79" customWidth="1"/>
    <col min="4964" max="4964" width="8" style="79" customWidth="1"/>
    <col min="4965" max="5208" width="9.140625" style="79"/>
    <col min="5209" max="5209" width="20.140625" style="79" customWidth="1"/>
    <col min="5210" max="5210" width="4.28515625" style="79" customWidth="1"/>
    <col min="5211" max="5211" width="39" style="79" customWidth="1"/>
    <col min="5212" max="5212" width="53.5703125" style="79" customWidth="1"/>
    <col min="5213" max="5216" width="7.7109375" style="79" customWidth="1"/>
    <col min="5217" max="5217" width="10" style="79" customWidth="1"/>
    <col min="5218" max="5219" width="9.28515625" style="79" customWidth="1"/>
    <col min="5220" max="5220" width="8" style="79" customWidth="1"/>
    <col min="5221" max="5464" width="9.140625" style="79"/>
    <col min="5465" max="5465" width="20.140625" style="79" customWidth="1"/>
    <col min="5466" max="5466" width="4.28515625" style="79" customWidth="1"/>
    <col min="5467" max="5467" width="39" style="79" customWidth="1"/>
    <col min="5468" max="5468" width="53.5703125" style="79" customWidth="1"/>
    <col min="5469" max="5472" width="7.7109375" style="79" customWidth="1"/>
    <col min="5473" max="5473" width="10" style="79" customWidth="1"/>
    <col min="5474" max="5475" width="9.28515625" style="79" customWidth="1"/>
    <col min="5476" max="5476" width="8" style="79" customWidth="1"/>
    <col min="5477" max="5720" width="9.140625" style="79"/>
    <col min="5721" max="5721" width="20.140625" style="79" customWidth="1"/>
    <col min="5722" max="5722" width="4.28515625" style="79" customWidth="1"/>
    <col min="5723" max="5723" width="39" style="79" customWidth="1"/>
    <col min="5724" max="5724" width="53.5703125" style="79" customWidth="1"/>
    <col min="5725" max="5728" width="7.7109375" style="79" customWidth="1"/>
    <col min="5729" max="5729" width="10" style="79" customWidth="1"/>
    <col min="5730" max="5731" width="9.28515625" style="79" customWidth="1"/>
    <col min="5732" max="5732" width="8" style="79" customWidth="1"/>
    <col min="5733" max="5976" width="9.140625" style="79"/>
    <col min="5977" max="5977" width="20.140625" style="79" customWidth="1"/>
    <col min="5978" max="5978" width="4.28515625" style="79" customWidth="1"/>
    <col min="5979" max="5979" width="39" style="79" customWidth="1"/>
    <col min="5980" max="5980" width="53.5703125" style="79" customWidth="1"/>
    <col min="5981" max="5984" width="7.7109375" style="79" customWidth="1"/>
    <col min="5985" max="5985" width="10" style="79" customWidth="1"/>
    <col min="5986" max="5987" width="9.28515625" style="79" customWidth="1"/>
    <col min="5988" max="5988" width="8" style="79" customWidth="1"/>
    <col min="5989" max="6232" width="9.140625" style="79"/>
    <col min="6233" max="6233" width="20.140625" style="79" customWidth="1"/>
    <col min="6234" max="6234" width="4.28515625" style="79" customWidth="1"/>
    <col min="6235" max="6235" width="39" style="79" customWidth="1"/>
    <col min="6236" max="6236" width="53.5703125" style="79" customWidth="1"/>
    <col min="6237" max="6240" width="7.7109375" style="79" customWidth="1"/>
    <col min="6241" max="6241" width="10" style="79" customWidth="1"/>
    <col min="6242" max="6243" width="9.28515625" style="79" customWidth="1"/>
    <col min="6244" max="6244" width="8" style="79" customWidth="1"/>
    <col min="6245" max="6488" width="9.140625" style="79"/>
    <col min="6489" max="6489" width="20.140625" style="79" customWidth="1"/>
    <col min="6490" max="6490" width="4.28515625" style="79" customWidth="1"/>
    <col min="6491" max="6491" width="39" style="79" customWidth="1"/>
    <col min="6492" max="6492" width="53.5703125" style="79" customWidth="1"/>
    <col min="6493" max="6496" width="7.7109375" style="79" customWidth="1"/>
    <col min="6497" max="6497" width="10" style="79" customWidth="1"/>
    <col min="6498" max="6499" width="9.28515625" style="79" customWidth="1"/>
    <col min="6500" max="6500" width="8" style="79" customWidth="1"/>
    <col min="6501" max="6744" width="9.140625" style="79"/>
    <col min="6745" max="6745" width="20.140625" style="79" customWidth="1"/>
    <col min="6746" max="6746" width="4.28515625" style="79" customWidth="1"/>
    <col min="6747" max="6747" width="39" style="79" customWidth="1"/>
    <col min="6748" max="6748" width="53.5703125" style="79" customWidth="1"/>
    <col min="6749" max="6752" width="7.7109375" style="79" customWidth="1"/>
    <col min="6753" max="6753" width="10" style="79" customWidth="1"/>
    <col min="6754" max="6755" width="9.28515625" style="79" customWidth="1"/>
    <col min="6756" max="6756" width="8" style="79" customWidth="1"/>
    <col min="6757" max="7000" width="9.140625" style="79"/>
    <col min="7001" max="7001" width="20.140625" style="79" customWidth="1"/>
    <col min="7002" max="7002" width="4.28515625" style="79" customWidth="1"/>
    <col min="7003" max="7003" width="39" style="79" customWidth="1"/>
    <col min="7004" max="7004" width="53.5703125" style="79" customWidth="1"/>
    <col min="7005" max="7008" width="7.7109375" style="79" customWidth="1"/>
    <col min="7009" max="7009" width="10" style="79" customWidth="1"/>
    <col min="7010" max="7011" width="9.28515625" style="79" customWidth="1"/>
    <col min="7012" max="7012" width="8" style="79" customWidth="1"/>
    <col min="7013" max="7256" width="9.140625" style="79"/>
    <col min="7257" max="7257" width="20.140625" style="79" customWidth="1"/>
    <col min="7258" max="7258" width="4.28515625" style="79" customWidth="1"/>
    <col min="7259" max="7259" width="39" style="79" customWidth="1"/>
    <col min="7260" max="7260" width="53.5703125" style="79" customWidth="1"/>
    <col min="7261" max="7264" width="7.7109375" style="79" customWidth="1"/>
    <col min="7265" max="7265" width="10" style="79" customWidth="1"/>
    <col min="7266" max="7267" width="9.28515625" style="79" customWidth="1"/>
    <col min="7268" max="7268" width="8" style="79" customWidth="1"/>
    <col min="7269" max="7512" width="9.140625" style="79"/>
    <col min="7513" max="7513" width="20.140625" style="79" customWidth="1"/>
    <col min="7514" max="7514" width="4.28515625" style="79" customWidth="1"/>
    <col min="7515" max="7515" width="39" style="79" customWidth="1"/>
    <col min="7516" max="7516" width="53.5703125" style="79" customWidth="1"/>
    <col min="7517" max="7520" width="7.7109375" style="79" customWidth="1"/>
    <col min="7521" max="7521" width="10" style="79" customWidth="1"/>
    <col min="7522" max="7523" width="9.28515625" style="79" customWidth="1"/>
    <col min="7524" max="7524" width="8" style="79" customWidth="1"/>
    <col min="7525" max="7768" width="9.140625" style="79"/>
    <col min="7769" max="7769" width="20.140625" style="79" customWidth="1"/>
    <col min="7770" max="7770" width="4.28515625" style="79" customWidth="1"/>
    <col min="7771" max="7771" width="39" style="79" customWidth="1"/>
    <col min="7772" max="7772" width="53.5703125" style="79" customWidth="1"/>
    <col min="7773" max="7776" width="7.7109375" style="79" customWidth="1"/>
    <col min="7777" max="7777" width="10" style="79" customWidth="1"/>
    <col min="7778" max="7779" width="9.28515625" style="79" customWidth="1"/>
    <col min="7780" max="7780" width="8" style="79" customWidth="1"/>
    <col min="7781" max="8024" width="9.140625" style="79"/>
    <col min="8025" max="8025" width="20.140625" style="79" customWidth="1"/>
    <col min="8026" max="8026" width="4.28515625" style="79" customWidth="1"/>
    <col min="8027" max="8027" width="39" style="79" customWidth="1"/>
    <col min="8028" max="8028" width="53.5703125" style="79" customWidth="1"/>
    <col min="8029" max="8032" width="7.7109375" style="79" customWidth="1"/>
    <col min="8033" max="8033" width="10" style="79" customWidth="1"/>
    <col min="8034" max="8035" width="9.28515625" style="79" customWidth="1"/>
    <col min="8036" max="8036" width="8" style="79" customWidth="1"/>
    <col min="8037" max="8280" width="9.140625" style="79"/>
    <col min="8281" max="8281" width="20.140625" style="79" customWidth="1"/>
    <col min="8282" max="8282" width="4.28515625" style="79" customWidth="1"/>
    <col min="8283" max="8283" width="39" style="79" customWidth="1"/>
    <col min="8284" max="8284" width="53.5703125" style="79" customWidth="1"/>
    <col min="8285" max="8288" width="7.7109375" style="79" customWidth="1"/>
    <col min="8289" max="8289" width="10" style="79" customWidth="1"/>
    <col min="8290" max="8291" width="9.28515625" style="79" customWidth="1"/>
    <col min="8292" max="8292" width="8" style="79" customWidth="1"/>
    <col min="8293" max="8536" width="9.140625" style="79"/>
    <col min="8537" max="8537" width="20.140625" style="79" customWidth="1"/>
    <col min="8538" max="8538" width="4.28515625" style="79" customWidth="1"/>
    <col min="8539" max="8539" width="39" style="79" customWidth="1"/>
    <col min="8540" max="8540" width="53.5703125" style="79" customWidth="1"/>
    <col min="8541" max="8544" width="7.7109375" style="79" customWidth="1"/>
    <col min="8545" max="8545" width="10" style="79" customWidth="1"/>
    <col min="8546" max="8547" width="9.28515625" style="79" customWidth="1"/>
    <col min="8548" max="8548" width="8" style="79" customWidth="1"/>
    <col min="8549" max="8792" width="9.140625" style="79"/>
    <col min="8793" max="8793" width="20.140625" style="79" customWidth="1"/>
    <col min="8794" max="8794" width="4.28515625" style="79" customWidth="1"/>
    <col min="8795" max="8795" width="39" style="79" customWidth="1"/>
    <col min="8796" max="8796" width="53.5703125" style="79" customWidth="1"/>
    <col min="8797" max="8800" width="7.7109375" style="79" customWidth="1"/>
    <col min="8801" max="8801" width="10" style="79" customWidth="1"/>
    <col min="8802" max="8803" width="9.28515625" style="79" customWidth="1"/>
    <col min="8804" max="8804" width="8" style="79" customWidth="1"/>
    <col min="8805" max="9048" width="9.140625" style="79"/>
    <col min="9049" max="9049" width="20.140625" style="79" customWidth="1"/>
    <col min="9050" max="9050" width="4.28515625" style="79" customWidth="1"/>
    <col min="9051" max="9051" width="39" style="79" customWidth="1"/>
    <col min="9052" max="9052" width="53.5703125" style="79" customWidth="1"/>
    <col min="9053" max="9056" width="7.7109375" style="79" customWidth="1"/>
    <col min="9057" max="9057" width="10" style="79" customWidth="1"/>
    <col min="9058" max="9059" width="9.28515625" style="79" customWidth="1"/>
    <col min="9060" max="9060" width="8" style="79" customWidth="1"/>
    <col min="9061" max="9304" width="9.140625" style="79"/>
    <col min="9305" max="9305" width="20.140625" style="79" customWidth="1"/>
    <col min="9306" max="9306" width="4.28515625" style="79" customWidth="1"/>
    <col min="9307" max="9307" width="39" style="79" customWidth="1"/>
    <col min="9308" max="9308" width="53.5703125" style="79" customWidth="1"/>
    <col min="9309" max="9312" width="7.7109375" style="79" customWidth="1"/>
    <col min="9313" max="9313" width="10" style="79" customWidth="1"/>
    <col min="9314" max="9315" width="9.28515625" style="79" customWidth="1"/>
    <col min="9316" max="9316" width="8" style="79" customWidth="1"/>
    <col min="9317" max="9560" width="9.140625" style="79"/>
    <col min="9561" max="9561" width="20.140625" style="79" customWidth="1"/>
    <col min="9562" max="9562" width="4.28515625" style="79" customWidth="1"/>
    <col min="9563" max="9563" width="39" style="79" customWidth="1"/>
    <col min="9564" max="9564" width="53.5703125" style="79" customWidth="1"/>
    <col min="9565" max="9568" width="7.7109375" style="79" customWidth="1"/>
    <col min="9569" max="9569" width="10" style="79" customWidth="1"/>
    <col min="9570" max="9571" width="9.28515625" style="79" customWidth="1"/>
    <col min="9572" max="9572" width="8" style="79" customWidth="1"/>
    <col min="9573" max="9816" width="9.140625" style="79"/>
    <col min="9817" max="9817" width="20.140625" style="79" customWidth="1"/>
    <col min="9818" max="9818" width="4.28515625" style="79" customWidth="1"/>
    <col min="9819" max="9819" width="39" style="79" customWidth="1"/>
    <col min="9820" max="9820" width="53.5703125" style="79" customWidth="1"/>
    <col min="9821" max="9824" width="7.7109375" style="79" customWidth="1"/>
    <col min="9825" max="9825" width="10" style="79" customWidth="1"/>
    <col min="9826" max="9827" width="9.28515625" style="79" customWidth="1"/>
    <col min="9828" max="9828" width="8" style="79" customWidth="1"/>
    <col min="9829" max="10072" width="9.140625" style="79"/>
    <col min="10073" max="10073" width="20.140625" style="79" customWidth="1"/>
    <col min="10074" max="10074" width="4.28515625" style="79" customWidth="1"/>
    <col min="10075" max="10075" width="39" style="79" customWidth="1"/>
    <col min="10076" max="10076" width="53.5703125" style="79" customWidth="1"/>
    <col min="10077" max="10080" width="7.7109375" style="79" customWidth="1"/>
    <col min="10081" max="10081" width="10" style="79" customWidth="1"/>
    <col min="10082" max="10083" width="9.28515625" style="79" customWidth="1"/>
    <col min="10084" max="10084" width="8" style="79" customWidth="1"/>
    <col min="10085" max="10328" width="9.140625" style="79"/>
    <col min="10329" max="10329" width="20.140625" style="79" customWidth="1"/>
    <col min="10330" max="10330" width="4.28515625" style="79" customWidth="1"/>
    <col min="10331" max="10331" width="39" style="79" customWidth="1"/>
    <col min="10332" max="10332" width="53.5703125" style="79" customWidth="1"/>
    <col min="10333" max="10336" width="7.7109375" style="79" customWidth="1"/>
    <col min="10337" max="10337" width="10" style="79" customWidth="1"/>
    <col min="10338" max="10339" width="9.28515625" style="79" customWidth="1"/>
    <col min="10340" max="10340" width="8" style="79" customWidth="1"/>
    <col min="10341" max="10584" width="9.140625" style="79"/>
    <col min="10585" max="10585" width="20.140625" style="79" customWidth="1"/>
    <col min="10586" max="10586" width="4.28515625" style="79" customWidth="1"/>
    <col min="10587" max="10587" width="39" style="79" customWidth="1"/>
    <col min="10588" max="10588" width="53.5703125" style="79" customWidth="1"/>
    <col min="10589" max="10592" width="7.7109375" style="79" customWidth="1"/>
    <col min="10593" max="10593" width="10" style="79" customWidth="1"/>
    <col min="10594" max="10595" width="9.28515625" style="79" customWidth="1"/>
    <col min="10596" max="10596" width="8" style="79" customWidth="1"/>
    <col min="10597" max="10840" width="9.140625" style="79"/>
    <col min="10841" max="10841" width="20.140625" style="79" customWidth="1"/>
    <col min="10842" max="10842" width="4.28515625" style="79" customWidth="1"/>
    <col min="10843" max="10843" width="39" style="79" customWidth="1"/>
    <col min="10844" max="10844" width="53.5703125" style="79" customWidth="1"/>
    <col min="10845" max="10848" width="7.7109375" style="79" customWidth="1"/>
    <col min="10849" max="10849" width="10" style="79" customWidth="1"/>
    <col min="10850" max="10851" width="9.28515625" style="79" customWidth="1"/>
    <col min="10852" max="10852" width="8" style="79" customWidth="1"/>
    <col min="10853" max="11096" width="9.140625" style="79"/>
    <col min="11097" max="11097" width="20.140625" style="79" customWidth="1"/>
    <col min="11098" max="11098" width="4.28515625" style="79" customWidth="1"/>
    <col min="11099" max="11099" width="39" style="79" customWidth="1"/>
    <col min="11100" max="11100" width="53.5703125" style="79" customWidth="1"/>
    <col min="11101" max="11104" width="7.7109375" style="79" customWidth="1"/>
    <col min="11105" max="11105" width="10" style="79" customWidth="1"/>
    <col min="11106" max="11107" width="9.28515625" style="79" customWidth="1"/>
    <col min="11108" max="11108" width="8" style="79" customWidth="1"/>
    <col min="11109" max="11352" width="9.140625" style="79"/>
    <col min="11353" max="11353" width="20.140625" style="79" customWidth="1"/>
    <col min="11354" max="11354" width="4.28515625" style="79" customWidth="1"/>
    <col min="11355" max="11355" width="39" style="79" customWidth="1"/>
    <col min="11356" max="11356" width="53.5703125" style="79" customWidth="1"/>
    <col min="11357" max="11360" width="7.7109375" style="79" customWidth="1"/>
    <col min="11361" max="11361" width="10" style="79" customWidth="1"/>
    <col min="11362" max="11363" width="9.28515625" style="79" customWidth="1"/>
    <col min="11364" max="11364" width="8" style="79" customWidth="1"/>
    <col min="11365" max="11608" width="9.140625" style="79"/>
    <col min="11609" max="11609" width="20.140625" style="79" customWidth="1"/>
    <col min="11610" max="11610" width="4.28515625" style="79" customWidth="1"/>
    <col min="11611" max="11611" width="39" style="79" customWidth="1"/>
    <col min="11612" max="11612" width="53.5703125" style="79" customWidth="1"/>
    <col min="11613" max="11616" width="7.7109375" style="79" customWidth="1"/>
    <col min="11617" max="11617" width="10" style="79" customWidth="1"/>
    <col min="11618" max="11619" width="9.28515625" style="79" customWidth="1"/>
    <col min="11620" max="11620" width="8" style="79" customWidth="1"/>
    <col min="11621" max="11864" width="9.140625" style="79"/>
    <col min="11865" max="11865" width="20.140625" style="79" customWidth="1"/>
    <col min="11866" max="11866" width="4.28515625" style="79" customWidth="1"/>
    <col min="11867" max="11867" width="39" style="79" customWidth="1"/>
    <col min="11868" max="11868" width="53.5703125" style="79" customWidth="1"/>
    <col min="11869" max="11872" width="7.7109375" style="79" customWidth="1"/>
    <col min="11873" max="11873" width="10" style="79" customWidth="1"/>
    <col min="11874" max="11875" width="9.28515625" style="79" customWidth="1"/>
    <col min="11876" max="11876" width="8" style="79" customWidth="1"/>
    <col min="11877" max="12120" width="9.140625" style="79"/>
    <col min="12121" max="12121" width="20.140625" style="79" customWidth="1"/>
    <col min="12122" max="12122" width="4.28515625" style="79" customWidth="1"/>
    <col min="12123" max="12123" width="39" style="79" customWidth="1"/>
    <col min="12124" max="12124" width="53.5703125" style="79" customWidth="1"/>
    <col min="12125" max="12128" width="7.7109375" style="79" customWidth="1"/>
    <col min="12129" max="12129" width="10" style="79" customWidth="1"/>
    <col min="12130" max="12131" width="9.28515625" style="79" customWidth="1"/>
    <col min="12132" max="12132" width="8" style="79" customWidth="1"/>
    <col min="12133" max="12376" width="9.140625" style="79"/>
    <col min="12377" max="12377" width="20.140625" style="79" customWidth="1"/>
    <col min="12378" max="12378" width="4.28515625" style="79" customWidth="1"/>
    <col min="12379" max="12379" width="39" style="79" customWidth="1"/>
    <col min="12380" max="12380" width="53.5703125" style="79" customWidth="1"/>
    <col min="12381" max="12384" width="7.7109375" style="79" customWidth="1"/>
    <col min="12385" max="12385" width="10" style="79" customWidth="1"/>
    <col min="12386" max="12387" width="9.28515625" style="79" customWidth="1"/>
    <col min="12388" max="12388" width="8" style="79" customWidth="1"/>
    <col min="12389" max="12632" width="9.140625" style="79"/>
    <col min="12633" max="12633" width="20.140625" style="79" customWidth="1"/>
    <col min="12634" max="12634" width="4.28515625" style="79" customWidth="1"/>
    <col min="12635" max="12635" width="39" style="79" customWidth="1"/>
    <col min="12636" max="12636" width="53.5703125" style="79" customWidth="1"/>
    <col min="12637" max="12640" width="7.7109375" style="79" customWidth="1"/>
    <col min="12641" max="12641" width="10" style="79" customWidth="1"/>
    <col min="12642" max="12643" width="9.28515625" style="79" customWidth="1"/>
    <col min="12644" max="12644" width="8" style="79" customWidth="1"/>
    <col min="12645" max="12888" width="9.140625" style="79"/>
    <col min="12889" max="12889" width="20.140625" style="79" customWidth="1"/>
    <col min="12890" max="12890" width="4.28515625" style="79" customWidth="1"/>
    <col min="12891" max="12891" width="39" style="79" customWidth="1"/>
    <col min="12892" max="12892" width="53.5703125" style="79" customWidth="1"/>
    <col min="12893" max="12896" width="7.7109375" style="79" customWidth="1"/>
    <col min="12897" max="12897" width="10" style="79" customWidth="1"/>
    <col min="12898" max="12899" width="9.28515625" style="79" customWidth="1"/>
    <col min="12900" max="12900" width="8" style="79" customWidth="1"/>
    <col min="12901" max="13144" width="9.140625" style="79"/>
    <col min="13145" max="13145" width="20.140625" style="79" customWidth="1"/>
    <col min="13146" max="13146" width="4.28515625" style="79" customWidth="1"/>
    <col min="13147" max="13147" width="39" style="79" customWidth="1"/>
    <col min="13148" max="13148" width="53.5703125" style="79" customWidth="1"/>
    <col min="13149" max="13152" width="7.7109375" style="79" customWidth="1"/>
    <col min="13153" max="13153" width="10" style="79" customWidth="1"/>
    <col min="13154" max="13155" width="9.28515625" style="79" customWidth="1"/>
    <col min="13156" max="13156" width="8" style="79" customWidth="1"/>
    <col min="13157" max="13400" width="9.140625" style="79"/>
    <col min="13401" max="13401" width="20.140625" style="79" customWidth="1"/>
    <col min="13402" max="13402" width="4.28515625" style="79" customWidth="1"/>
    <col min="13403" max="13403" width="39" style="79" customWidth="1"/>
    <col min="13404" max="13404" width="53.5703125" style="79" customWidth="1"/>
    <col min="13405" max="13408" width="7.7109375" style="79" customWidth="1"/>
    <col min="13409" max="13409" width="10" style="79" customWidth="1"/>
    <col min="13410" max="13411" width="9.28515625" style="79" customWidth="1"/>
    <col min="13412" max="13412" width="8" style="79" customWidth="1"/>
    <col min="13413" max="13656" width="9.140625" style="79"/>
    <col min="13657" max="13657" width="20.140625" style="79" customWidth="1"/>
    <col min="13658" max="13658" width="4.28515625" style="79" customWidth="1"/>
    <col min="13659" max="13659" width="39" style="79" customWidth="1"/>
    <col min="13660" max="13660" width="53.5703125" style="79" customWidth="1"/>
    <col min="13661" max="13664" width="7.7109375" style="79" customWidth="1"/>
    <col min="13665" max="13665" width="10" style="79" customWidth="1"/>
    <col min="13666" max="13667" width="9.28515625" style="79" customWidth="1"/>
    <col min="13668" max="13668" width="8" style="79" customWidth="1"/>
    <col min="13669" max="13912" width="9.140625" style="79"/>
    <col min="13913" max="13913" width="20.140625" style="79" customWidth="1"/>
    <col min="13914" max="13914" width="4.28515625" style="79" customWidth="1"/>
    <col min="13915" max="13915" width="39" style="79" customWidth="1"/>
    <col min="13916" max="13916" width="53.5703125" style="79" customWidth="1"/>
    <col min="13917" max="13920" width="7.7109375" style="79" customWidth="1"/>
    <col min="13921" max="13921" width="10" style="79" customWidth="1"/>
    <col min="13922" max="13923" width="9.28515625" style="79" customWidth="1"/>
    <col min="13924" max="13924" width="8" style="79" customWidth="1"/>
    <col min="13925" max="14168" width="9.140625" style="79"/>
    <col min="14169" max="14169" width="20.140625" style="79" customWidth="1"/>
    <col min="14170" max="14170" width="4.28515625" style="79" customWidth="1"/>
    <col min="14171" max="14171" width="39" style="79" customWidth="1"/>
    <col min="14172" max="14172" width="53.5703125" style="79" customWidth="1"/>
    <col min="14173" max="14176" width="7.7109375" style="79" customWidth="1"/>
    <col min="14177" max="14177" width="10" style="79" customWidth="1"/>
    <col min="14178" max="14179" width="9.28515625" style="79" customWidth="1"/>
    <col min="14180" max="14180" width="8" style="79" customWidth="1"/>
    <col min="14181" max="14424" width="9.140625" style="79"/>
    <col min="14425" max="14425" width="20.140625" style="79" customWidth="1"/>
    <col min="14426" max="14426" width="4.28515625" style="79" customWidth="1"/>
    <col min="14427" max="14427" width="39" style="79" customWidth="1"/>
    <col min="14428" max="14428" width="53.5703125" style="79" customWidth="1"/>
    <col min="14429" max="14432" width="7.7109375" style="79" customWidth="1"/>
    <col min="14433" max="14433" width="10" style="79" customWidth="1"/>
    <col min="14434" max="14435" width="9.28515625" style="79" customWidth="1"/>
    <col min="14436" max="14436" width="8" style="79" customWidth="1"/>
    <col min="14437" max="14680" width="9.140625" style="79"/>
    <col min="14681" max="14681" width="20.140625" style="79" customWidth="1"/>
    <col min="14682" max="14682" width="4.28515625" style="79" customWidth="1"/>
    <col min="14683" max="14683" width="39" style="79" customWidth="1"/>
    <col min="14684" max="14684" width="53.5703125" style="79" customWidth="1"/>
    <col min="14685" max="14688" width="7.7109375" style="79" customWidth="1"/>
    <col min="14689" max="14689" width="10" style="79" customWidth="1"/>
    <col min="14690" max="14691" width="9.28515625" style="79" customWidth="1"/>
    <col min="14692" max="14692" width="8" style="79" customWidth="1"/>
    <col min="14693" max="14936" width="9.140625" style="79"/>
    <col min="14937" max="14937" width="20.140625" style="79" customWidth="1"/>
    <col min="14938" max="14938" width="4.28515625" style="79" customWidth="1"/>
    <col min="14939" max="14939" width="39" style="79" customWidth="1"/>
    <col min="14940" max="14940" width="53.5703125" style="79" customWidth="1"/>
    <col min="14941" max="14944" width="7.7109375" style="79" customWidth="1"/>
    <col min="14945" max="14945" width="10" style="79" customWidth="1"/>
    <col min="14946" max="14947" width="9.28515625" style="79" customWidth="1"/>
    <col min="14948" max="14948" width="8" style="79" customWidth="1"/>
    <col min="14949" max="16384" width="9.140625" style="79"/>
  </cols>
  <sheetData>
    <row r="1" spans="1:25" ht="29.25" customHeight="1">
      <c r="A1" s="78"/>
      <c r="B1" s="78"/>
      <c r="C1" s="255" t="s">
        <v>1357</v>
      </c>
      <c r="D1" s="255"/>
      <c r="E1" s="255"/>
      <c r="F1" s="255"/>
      <c r="G1" s="255"/>
      <c r="H1" s="255"/>
      <c r="I1" s="255"/>
      <c r="J1" s="255"/>
      <c r="K1" s="255"/>
      <c r="L1" s="255"/>
      <c r="M1" s="255"/>
    </row>
    <row r="2" spans="1:25" ht="9.75" customHeight="1">
      <c r="D2" s="81"/>
      <c r="F2" s="81"/>
      <c r="K2" s="81"/>
      <c r="L2" s="81"/>
    </row>
    <row r="3" spans="1:25" s="84" customFormat="1" ht="24" customHeight="1">
      <c r="A3" s="238" t="s">
        <v>1060</v>
      </c>
      <c r="B3" s="238" t="s">
        <v>1060</v>
      </c>
      <c r="C3" s="238" t="s">
        <v>1056</v>
      </c>
      <c r="D3" s="238"/>
      <c r="E3" s="238" t="s">
        <v>1057</v>
      </c>
      <c r="F3" s="238"/>
      <c r="G3" s="244" t="s">
        <v>1212</v>
      </c>
      <c r="H3" s="244" t="s">
        <v>1231</v>
      </c>
      <c r="I3" s="244" t="s">
        <v>1218</v>
      </c>
      <c r="J3" s="244" t="s">
        <v>1058</v>
      </c>
      <c r="K3" s="247" t="s">
        <v>1315</v>
      </c>
      <c r="L3" s="247" t="s">
        <v>1149</v>
      </c>
      <c r="M3" s="238" t="s">
        <v>1155</v>
      </c>
      <c r="N3" s="249" t="s">
        <v>1018</v>
      </c>
      <c r="O3" s="250"/>
      <c r="P3" s="250"/>
      <c r="Q3" s="250"/>
      <c r="R3" s="250"/>
      <c r="S3" s="250"/>
      <c r="T3" s="250"/>
      <c r="U3" s="250"/>
      <c r="V3" s="250"/>
      <c r="W3" s="250"/>
      <c r="X3" s="251"/>
      <c r="Y3" s="244" t="s">
        <v>1361</v>
      </c>
    </row>
    <row r="4" spans="1:25" s="81" customFormat="1" ht="42.75" customHeight="1">
      <c r="A4" s="238"/>
      <c r="B4" s="238"/>
      <c r="C4" s="238"/>
      <c r="D4" s="238"/>
      <c r="E4" s="238"/>
      <c r="F4" s="238"/>
      <c r="G4" s="245"/>
      <c r="H4" s="245"/>
      <c r="I4" s="245"/>
      <c r="J4" s="245"/>
      <c r="K4" s="248"/>
      <c r="L4" s="248"/>
      <c r="M4" s="238"/>
      <c r="N4" s="85" t="s">
        <v>1019</v>
      </c>
      <c r="O4" s="85" t="s">
        <v>1020</v>
      </c>
      <c r="P4" s="85" t="s">
        <v>1021</v>
      </c>
      <c r="Q4" s="85" t="s">
        <v>1029</v>
      </c>
      <c r="R4" s="85" t="s">
        <v>1023</v>
      </c>
      <c r="S4" s="85" t="s">
        <v>1024</v>
      </c>
      <c r="T4" s="85" t="s">
        <v>1022</v>
      </c>
      <c r="U4" s="85" t="s">
        <v>1025</v>
      </c>
      <c r="V4" s="86" t="s">
        <v>1055</v>
      </c>
      <c r="W4" s="85" t="s">
        <v>1026</v>
      </c>
      <c r="X4" s="244" t="s">
        <v>1217</v>
      </c>
      <c r="Y4" s="245"/>
    </row>
    <row r="5" spans="1:25" s="81" customFormat="1" ht="30.75" customHeight="1">
      <c r="A5" s="238"/>
      <c r="B5" s="238"/>
      <c r="C5" s="238"/>
      <c r="D5" s="238"/>
      <c r="E5" s="238"/>
      <c r="F5" s="238"/>
      <c r="G5" s="245"/>
      <c r="H5" s="245"/>
      <c r="I5" s="245"/>
      <c r="J5" s="245"/>
      <c r="K5" s="248"/>
      <c r="L5" s="248"/>
      <c r="M5" s="238"/>
      <c r="N5" s="87" t="s">
        <v>1027</v>
      </c>
      <c r="O5" s="87" t="s">
        <v>1027</v>
      </c>
      <c r="P5" s="87" t="s">
        <v>1027</v>
      </c>
      <c r="Q5" s="87" t="s">
        <v>1027</v>
      </c>
      <c r="R5" s="87" t="s">
        <v>1028</v>
      </c>
      <c r="S5" s="87" t="s">
        <v>1028</v>
      </c>
      <c r="T5" s="87" t="s">
        <v>1028</v>
      </c>
      <c r="U5" s="87" t="s">
        <v>1027</v>
      </c>
      <c r="V5" s="88" t="s">
        <v>1027</v>
      </c>
      <c r="W5" s="87" t="s">
        <v>1028</v>
      </c>
      <c r="X5" s="245"/>
      <c r="Y5" s="245"/>
    </row>
    <row r="6" spans="1:25" s="81" customFormat="1" ht="34.5" customHeight="1">
      <c r="A6" s="161"/>
      <c r="B6" s="161"/>
      <c r="C6" s="161" t="s">
        <v>1030</v>
      </c>
      <c r="D6" s="90" t="s">
        <v>1064</v>
      </c>
      <c r="E6" s="161" t="s">
        <v>0</v>
      </c>
      <c r="F6" s="90" t="s">
        <v>1064</v>
      </c>
      <c r="G6" s="172"/>
      <c r="H6" s="172"/>
      <c r="I6" s="172"/>
      <c r="J6" s="172"/>
      <c r="K6" s="173"/>
      <c r="L6" s="173"/>
      <c r="M6" s="165" t="s">
        <v>1063</v>
      </c>
      <c r="N6" s="87" t="s">
        <v>1174</v>
      </c>
      <c r="O6" s="87" t="s">
        <v>1175</v>
      </c>
      <c r="P6" s="87" t="s">
        <v>1176</v>
      </c>
      <c r="Q6" s="87" t="s">
        <v>1177</v>
      </c>
      <c r="R6" s="87" t="s">
        <v>1178</v>
      </c>
      <c r="S6" s="87" t="s">
        <v>1179</v>
      </c>
      <c r="T6" s="87" t="s">
        <v>1180</v>
      </c>
      <c r="U6" s="87" t="s">
        <v>1181</v>
      </c>
      <c r="V6" s="88" t="s">
        <v>1182</v>
      </c>
      <c r="W6" s="87" t="s">
        <v>1183</v>
      </c>
      <c r="X6" s="246"/>
      <c r="Y6" s="175"/>
    </row>
    <row r="7" spans="1:25">
      <c r="A7" s="137" t="s">
        <v>1358</v>
      </c>
      <c r="B7" s="95">
        <v>1</v>
      </c>
      <c r="C7" s="234" t="s">
        <v>358</v>
      </c>
      <c r="D7" s="234"/>
      <c r="E7" s="234"/>
      <c r="F7" s="96" t="s">
        <v>1146</v>
      </c>
      <c r="G7" s="96" t="s">
        <v>1146</v>
      </c>
      <c r="H7" s="96" t="s">
        <v>1146</v>
      </c>
      <c r="I7" s="96" t="s">
        <v>1146</v>
      </c>
      <c r="J7" s="96" t="s">
        <v>1146</v>
      </c>
      <c r="K7" s="96" t="s">
        <v>1146</v>
      </c>
      <c r="L7" s="96" t="s">
        <v>1146</v>
      </c>
      <c r="M7" s="96" t="s">
        <v>1146</v>
      </c>
      <c r="N7" s="96" t="s">
        <v>1146</v>
      </c>
      <c r="O7" s="96" t="s">
        <v>1146</v>
      </c>
      <c r="P7" s="96" t="s">
        <v>1146</v>
      </c>
      <c r="Q7" s="96" t="s">
        <v>1146</v>
      </c>
      <c r="R7" s="96" t="s">
        <v>1146</v>
      </c>
      <c r="S7" s="96" t="s">
        <v>1146</v>
      </c>
      <c r="T7" s="96" t="s">
        <v>1146</v>
      </c>
      <c r="U7" s="96" t="s">
        <v>1146</v>
      </c>
      <c r="V7" s="96" t="s">
        <v>1146</v>
      </c>
      <c r="W7" s="96" t="s">
        <v>1146</v>
      </c>
      <c r="X7" s="96" t="s">
        <v>1146</v>
      </c>
      <c r="Y7" s="96" t="s">
        <v>1146</v>
      </c>
    </row>
    <row r="8" spans="1:25">
      <c r="A8" s="137">
        <v>2</v>
      </c>
      <c r="B8" s="95">
        <v>2</v>
      </c>
      <c r="C8" s="234" t="s">
        <v>982</v>
      </c>
      <c r="D8" s="234"/>
      <c r="E8" s="234"/>
      <c r="F8" s="96" t="s">
        <v>1146</v>
      </c>
      <c r="G8" s="96" t="s">
        <v>1146</v>
      </c>
      <c r="H8" s="96" t="s">
        <v>1146</v>
      </c>
      <c r="I8" s="96" t="s">
        <v>1146</v>
      </c>
      <c r="J8" s="96" t="s">
        <v>1146</v>
      </c>
      <c r="K8" s="96" t="s">
        <v>1146</v>
      </c>
      <c r="L8" s="96" t="s">
        <v>1146</v>
      </c>
      <c r="M8" s="96" t="s">
        <v>1146</v>
      </c>
      <c r="N8" s="96" t="s">
        <v>1146</v>
      </c>
      <c r="O8" s="96" t="s">
        <v>1146</v>
      </c>
      <c r="P8" s="96" t="s">
        <v>1146</v>
      </c>
      <c r="Q8" s="96" t="s">
        <v>1146</v>
      </c>
      <c r="R8" s="96" t="s">
        <v>1146</v>
      </c>
      <c r="S8" s="96" t="s">
        <v>1146</v>
      </c>
      <c r="T8" s="96" t="s">
        <v>1146</v>
      </c>
      <c r="U8" s="96" t="s">
        <v>1146</v>
      </c>
      <c r="V8" s="96" t="s">
        <v>1146</v>
      </c>
      <c r="W8" s="96" t="s">
        <v>1146</v>
      </c>
      <c r="X8" s="96" t="s">
        <v>1146</v>
      </c>
      <c r="Y8" s="96" t="s">
        <v>1146</v>
      </c>
    </row>
    <row r="9" spans="1:25">
      <c r="A9" s="137">
        <v>3</v>
      </c>
      <c r="B9" s="95">
        <v>3</v>
      </c>
      <c r="C9" s="234" t="s">
        <v>987</v>
      </c>
      <c r="D9" s="234"/>
      <c r="E9" s="234"/>
      <c r="F9" s="96" t="s">
        <v>1146</v>
      </c>
      <c r="G9" s="96" t="s">
        <v>1146</v>
      </c>
      <c r="H9" s="96" t="s">
        <v>1146</v>
      </c>
      <c r="I9" s="96" t="s">
        <v>1146</v>
      </c>
      <c r="J9" s="96" t="s">
        <v>1146</v>
      </c>
      <c r="K9" s="96" t="s">
        <v>1146</v>
      </c>
      <c r="L9" s="96" t="s">
        <v>1146</v>
      </c>
      <c r="M9" s="96" t="s">
        <v>1146</v>
      </c>
      <c r="N9" s="96" t="s">
        <v>1146</v>
      </c>
      <c r="O9" s="96" t="s">
        <v>1146</v>
      </c>
      <c r="P9" s="96" t="s">
        <v>1146</v>
      </c>
      <c r="Q9" s="96" t="s">
        <v>1146</v>
      </c>
      <c r="R9" s="96" t="s">
        <v>1146</v>
      </c>
      <c r="S9" s="96" t="s">
        <v>1146</v>
      </c>
      <c r="T9" s="96" t="s">
        <v>1146</v>
      </c>
      <c r="U9" s="96" t="s">
        <v>1146</v>
      </c>
      <c r="V9" s="96" t="s">
        <v>1146</v>
      </c>
      <c r="W9" s="96" t="s">
        <v>1146</v>
      </c>
      <c r="X9" s="96" t="s">
        <v>1146</v>
      </c>
      <c r="Y9" s="96" t="s">
        <v>1146</v>
      </c>
    </row>
    <row r="10" spans="1:25" ht="141.75">
      <c r="A10" s="137">
        <v>4</v>
      </c>
      <c r="B10" s="252">
        <v>6</v>
      </c>
      <c r="C10" s="235" t="s">
        <v>27</v>
      </c>
      <c r="D10" s="253" t="s">
        <v>23</v>
      </c>
      <c r="E10" s="254" t="s">
        <v>1049</v>
      </c>
      <c r="F10" s="253" t="s">
        <v>24</v>
      </c>
      <c r="G10" s="254" t="s">
        <v>1049</v>
      </c>
      <c r="H10" s="97" t="s">
        <v>1216</v>
      </c>
      <c r="I10" s="164" t="s">
        <v>1294</v>
      </c>
      <c r="J10" s="164" t="s">
        <v>1285</v>
      </c>
      <c r="K10" s="99" t="s">
        <v>1134</v>
      </c>
      <c r="L10" s="100" t="s">
        <v>1063</v>
      </c>
      <c r="M10" s="101" t="s">
        <v>648</v>
      </c>
      <c r="N10" s="102"/>
      <c r="O10" s="102"/>
      <c r="P10" s="102"/>
      <c r="Q10" s="102"/>
      <c r="R10" s="102"/>
      <c r="S10" s="102"/>
      <c r="T10" s="102"/>
      <c r="U10" s="102"/>
      <c r="V10" s="102"/>
      <c r="W10" s="102"/>
      <c r="X10" s="139">
        <f t="shared" ref="X10:X71" si="0">COUNTIF($N10:$W10,"x")</f>
        <v>0</v>
      </c>
      <c r="Y10" s="102"/>
    </row>
    <row r="11" spans="1:25">
      <c r="A11" s="137">
        <v>5</v>
      </c>
      <c r="B11" s="252"/>
      <c r="C11" s="235"/>
      <c r="D11" s="253"/>
      <c r="E11" s="254"/>
      <c r="F11" s="253"/>
      <c r="G11" s="254"/>
      <c r="H11" s="104" t="s">
        <v>1292</v>
      </c>
      <c r="I11" s="164" t="s">
        <v>1291</v>
      </c>
      <c r="J11" s="164" t="s">
        <v>1285</v>
      </c>
      <c r="K11" s="99" t="s">
        <v>1134</v>
      </c>
      <c r="L11" s="100" t="s">
        <v>1063</v>
      </c>
      <c r="M11" s="101" t="s">
        <v>648</v>
      </c>
      <c r="N11" s="102"/>
      <c r="O11" s="102"/>
      <c r="P11" s="102"/>
      <c r="Q11" s="102"/>
      <c r="R11" s="102"/>
      <c r="S11" s="102"/>
      <c r="T11" s="102"/>
      <c r="U11" s="102"/>
      <c r="V11" s="102"/>
      <c r="W11" s="102"/>
      <c r="X11" s="139">
        <f t="shared" si="0"/>
        <v>0</v>
      </c>
      <c r="Y11" s="102"/>
    </row>
    <row r="12" spans="1:25">
      <c r="A12" s="137">
        <v>6</v>
      </c>
      <c r="B12" s="252"/>
      <c r="C12" s="235"/>
      <c r="D12" s="253"/>
      <c r="E12" s="254"/>
      <c r="F12" s="253"/>
      <c r="G12" s="254"/>
      <c r="H12" s="104" t="s">
        <v>1122</v>
      </c>
      <c r="I12" s="164"/>
      <c r="J12" s="164"/>
      <c r="K12" s="99" t="s">
        <v>1134</v>
      </c>
      <c r="L12" s="100" t="s">
        <v>1063</v>
      </c>
      <c r="M12" s="101" t="s">
        <v>648</v>
      </c>
      <c r="N12" s="102"/>
      <c r="O12" s="102"/>
      <c r="P12" s="102"/>
      <c r="Q12" s="102"/>
      <c r="R12" s="102"/>
      <c r="S12" s="102"/>
      <c r="T12" s="102"/>
      <c r="U12" s="102"/>
      <c r="V12" s="102"/>
      <c r="W12" s="102"/>
      <c r="X12" s="139">
        <f t="shared" si="0"/>
        <v>0</v>
      </c>
      <c r="Y12" s="102"/>
    </row>
    <row r="13" spans="1:25">
      <c r="A13" s="137">
        <v>7</v>
      </c>
      <c r="B13" s="252"/>
      <c r="C13" s="235"/>
      <c r="D13" s="253"/>
      <c r="E13" s="254"/>
      <c r="F13" s="253"/>
      <c r="G13" s="254"/>
      <c r="H13" s="104" t="s">
        <v>1123</v>
      </c>
      <c r="I13" s="164"/>
      <c r="J13" s="164"/>
      <c r="K13" s="99" t="s">
        <v>1134</v>
      </c>
      <c r="L13" s="100" t="s">
        <v>1063</v>
      </c>
      <c r="M13" s="101" t="s">
        <v>648</v>
      </c>
      <c r="N13" s="102"/>
      <c r="O13" s="102"/>
      <c r="P13" s="102"/>
      <c r="Q13" s="102"/>
      <c r="R13" s="102"/>
      <c r="S13" s="102"/>
      <c r="T13" s="102"/>
      <c r="U13" s="102"/>
      <c r="V13" s="102"/>
      <c r="W13" s="102"/>
      <c r="X13" s="139">
        <f t="shared" si="0"/>
        <v>0</v>
      </c>
      <c r="Y13" s="102"/>
    </row>
    <row r="14" spans="1:25">
      <c r="A14" s="137">
        <v>8</v>
      </c>
      <c r="B14" s="252"/>
      <c r="C14" s="235"/>
      <c r="D14" s="253"/>
      <c r="E14" s="254"/>
      <c r="F14" s="253"/>
      <c r="G14" s="254"/>
      <c r="H14" s="104" t="s">
        <v>1124</v>
      </c>
      <c r="I14" s="164"/>
      <c r="J14" s="164"/>
      <c r="K14" s="99" t="s">
        <v>1134</v>
      </c>
      <c r="L14" s="100" t="s">
        <v>1063</v>
      </c>
      <c r="M14" s="101" t="s">
        <v>648</v>
      </c>
      <c r="N14" s="102"/>
      <c r="O14" s="102"/>
      <c r="P14" s="102"/>
      <c r="Q14" s="102"/>
      <c r="R14" s="102"/>
      <c r="S14" s="102"/>
      <c r="T14" s="102"/>
      <c r="U14" s="102"/>
      <c r="V14" s="102"/>
      <c r="W14" s="102"/>
      <c r="X14" s="139">
        <f t="shared" si="0"/>
        <v>0</v>
      </c>
      <c r="Y14" s="102"/>
    </row>
    <row r="15" spans="1:25">
      <c r="A15" s="137">
        <v>9</v>
      </c>
      <c r="B15" s="252"/>
      <c r="C15" s="235"/>
      <c r="D15" s="253"/>
      <c r="E15" s="254"/>
      <c r="F15" s="253"/>
      <c r="G15" s="254"/>
      <c r="H15" s="104" t="s">
        <v>1125</v>
      </c>
      <c r="I15" s="164"/>
      <c r="J15" s="164"/>
      <c r="K15" s="99" t="s">
        <v>1134</v>
      </c>
      <c r="L15" s="100" t="s">
        <v>1063</v>
      </c>
      <c r="M15" s="101" t="s">
        <v>648</v>
      </c>
      <c r="N15" s="102"/>
      <c r="O15" s="102"/>
      <c r="P15" s="102"/>
      <c r="Q15" s="102"/>
      <c r="R15" s="102"/>
      <c r="S15" s="102"/>
      <c r="T15" s="102"/>
      <c r="U15" s="102"/>
      <c r="V15" s="102"/>
      <c r="W15" s="102"/>
      <c r="X15" s="139">
        <f t="shared" si="0"/>
        <v>0</v>
      </c>
      <c r="Y15" s="102"/>
    </row>
    <row r="16" spans="1:25">
      <c r="A16" s="137">
        <v>10</v>
      </c>
      <c r="B16" s="252"/>
      <c r="C16" s="235"/>
      <c r="D16" s="253"/>
      <c r="E16" s="254"/>
      <c r="F16" s="253"/>
      <c r="G16" s="254"/>
      <c r="H16" s="104" t="s">
        <v>1126</v>
      </c>
      <c r="I16" s="164"/>
      <c r="J16" s="164"/>
      <c r="K16" s="99" t="s">
        <v>1134</v>
      </c>
      <c r="L16" s="100" t="s">
        <v>1063</v>
      </c>
      <c r="M16" s="101" t="s">
        <v>648</v>
      </c>
      <c r="N16" s="102"/>
      <c r="O16" s="102"/>
      <c r="P16" s="102"/>
      <c r="Q16" s="102"/>
      <c r="R16" s="102"/>
      <c r="S16" s="102"/>
      <c r="T16" s="102"/>
      <c r="U16" s="102"/>
      <c r="V16" s="102"/>
      <c r="W16" s="102"/>
      <c r="X16" s="139">
        <f t="shared" si="0"/>
        <v>0</v>
      </c>
      <c r="Y16" s="102"/>
    </row>
    <row r="17" spans="1:25">
      <c r="A17" s="137">
        <v>11</v>
      </c>
      <c r="B17" s="252"/>
      <c r="C17" s="235"/>
      <c r="D17" s="253"/>
      <c r="E17" s="254"/>
      <c r="F17" s="253"/>
      <c r="G17" s="254"/>
      <c r="H17" s="104" t="s">
        <v>1127</v>
      </c>
      <c r="I17" s="164"/>
      <c r="J17" s="164"/>
      <c r="K17" s="99" t="s">
        <v>1134</v>
      </c>
      <c r="L17" s="100" t="s">
        <v>1063</v>
      </c>
      <c r="M17" s="101" t="s">
        <v>648</v>
      </c>
      <c r="N17" s="102"/>
      <c r="O17" s="102"/>
      <c r="P17" s="102"/>
      <c r="Q17" s="102"/>
      <c r="R17" s="102"/>
      <c r="S17" s="102"/>
      <c r="T17" s="102"/>
      <c r="U17" s="102"/>
      <c r="V17" s="102"/>
      <c r="W17" s="102"/>
      <c r="X17" s="139">
        <f t="shared" si="0"/>
        <v>0</v>
      </c>
      <c r="Y17" s="102"/>
    </row>
    <row r="18" spans="1:25">
      <c r="A18" s="137">
        <v>12</v>
      </c>
      <c r="B18" s="252"/>
      <c r="C18" s="235"/>
      <c r="D18" s="253"/>
      <c r="E18" s="254"/>
      <c r="F18" s="253"/>
      <c r="G18" s="254"/>
      <c r="H18" s="104" t="s">
        <v>1128</v>
      </c>
      <c r="I18" s="164"/>
      <c r="J18" s="164"/>
      <c r="K18" s="99" t="s">
        <v>1134</v>
      </c>
      <c r="L18" s="100" t="s">
        <v>1063</v>
      </c>
      <c r="M18" s="101" t="s">
        <v>648</v>
      </c>
      <c r="N18" s="102"/>
      <c r="O18" s="102"/>
      <c r="P18" s="102"/>
      <c r="Q18" s="102"/>
      <c r="R18" s="102"/>
      <c r="S18" s="102"/>
      <c r="T18" s="102"/>
      <c r="U18" s="102"/>
      <c r="V18" s="102"/>
      <c r="W18" s="102"/>
      <c r="X18" s="139">
        <f t="shared" si="0"/>
        <v>0</v>
      </c>
      <c r="Y18" s="102"/>
    </row>
    <row r="19" spans="1:25">
      <c r="A19" s="137">
        <v>13</v>
      </c>
      <c r="B19" s="252"/>
      <c r="C19" s="235"/>
      <c r="D19" s="253"/>
      <c r="E19" s="254"/>
      <c r="F19" s="253"/>
      <c r="G19" s="254"/>
      <c r="H19" s="104" t="s">
        <v>1129</v>
      </c>
      <c r="I19" s="164"/>
      <c r="J19" s="164"/>
      <c r="K19" s="99" t="s">
        <v>1134</v>
      </c>
      <c r="L19" s="100" t="s">
        <v>1063</v>
      </c>
      <c r="M19" s="101" t="s">
        <v>648</v>
      </c>
      <c r="N19" s="102"/>
      <c r="O19" s="102"/>
      <c r="P19" s="102"/>
      <c r="Q19" s="102"/>
      <c r="R19" s="102"/>
      <c r="S19" s="102"/>
      <c r="T19" s="102"/>
      <c r="U19" s="102"/>
      <c r="V19" s="102"/>
      <c r="W19" s="102"/>
      <c r="X19" s="139">
        <f t="shared" si="0"/>
        <v>0</v>
      </c>
      <c r="Y19" s="102"/>
    </row>
    <row r="20" spans="1:25">
      <c r="A20" s="137">
        <v>14</v>
      </c>
      <c r="B20" s="95">
        <v>7</v>
      </c>
      <c r="C20" s="234" t="s">
        <v>983</v>
      </c>
      <c r="D20" s="234"/>
      <c r="E20" s="234"/>
      <c r="F20" s="96" t="s">
        <v>1146</v>
      </c>
      <c r="G20" s="96" t="s">
        <v>1146</v>
      </c>
      <c r="H20" s="96" t="s">
        <v>1146</v>
      </c>
      <c r="I20" s="96" t="s">
        <v>1146</v>
      </c>
      <c r="J20" s="96" t="s">
        <v>1146</v>
      </c>
      <c r="K20" s="96" t="s">
        <v>1146</v>
      </c>
      <c r="L20" s="96" t="s">
        <v>1146</v>
      </c>
      <c r="M20" s="96" t="s">
        <v>1146</v>
      </c>
      <c r="N20" s="96" t="s">
        <v>1146</v>
      </c>
      <c r="O20" s="96" t="s">
        <v>1146</v>
      </c>
      <c r="P20" s="96" t="s">
        <v>1146</v>
      </c>
      <c r="Q20" s="96" t="s">
        <v>1146</v>
      </c>
      <c r="R20" s="96" t="s">
        <v>1146</v>
      </c>
      <c r="S20" s="96" t="s">
        <v>1146</v>
      </c>
      <c r="T20" s="96" t="s">
        <v>1146</v>
      </c>
      <c r="U20" s="96" t="s">
        <v>1146</v>
      </c>
      <c r="V20" s="96" t="s">
        <v>1146</v>
      </c>
      <c r="W20" s="96" t="s">
        <v>1146</v>
      </c>
      <c r="X20" s="96" t="s">
        <v>1146</v>
      </c>
      <c r="Y20" s="96" t="s">
        <v>1146</v>
      </c>
    </row>
    <row r="21" spans="1:25">
      <c r="A21" s="137">
        <v>15</v>
      </c>
      <c r="B21" s="95">
        <v>8</v>
      </c>
      <c r="C21" s="234" t="s">
        <v>1065</v>
      </c>
      <c r="D21" s="234"/>
      <c r="E21" s="234"/>
      <c r="F21" s="96" t="s">
        <v>1146</v>
      </c>
      <c r="G21" s="96" t="s">
        <v>1146</v>
      </c>
      <c r="H21" s="96" t="s">
        <v>1146</v>
      </c>
      <c r="I21" s="96" t="s">
        <v>1146</v>
      </c>
      <c r="J21" s="96" t="s">
        <v>1146</v>
      </c>
      <c r="K21" s="96" t="s">
        <v>1146</v>
      </c>
      <c r="L21" s="96" t="s">
        <v>1146</v>
      </c>
      <c r="M21" s="96" t="s">
        <v>1146</v>
      </c>
      <c r="N21" s="96" t="s">
        <v>1146</v>
      </c>
      <c r="O21" s="96" t="s">
        <v>1146</v>
      </c>
      <c r="P21" s="96" t="s">
        <v>1146</v>
      </c>
      <c r="Q21" s="96" t="s">
        <v>1146</v>
      </c>
      <c r="R21" s="96" t="s">
        <v>1146</v>
      </c>
      <c r="S21" s="96" t="s">
        <v>1146</v>
      </c>
      <c r="T21" s="96" t="s">
        <v>1146</v>
      </c>
      <c r="U21" s="96" t="s">
        <v>1146</v>
      </c>
      <c r="V21" s="96" t="s">
        <v>1146</v>
      </c>
      <c r="W21" s="96" t="s">
        <v>1146</v>
      </c>
      <c r="X21" s="96" t="s">
        <v>1146</v>
      </c>
      <c r="Y21" s="96" t="s">
        <v>1146</v>
      </c>
    </row>
    <row r="22" spans="1:25" ht="31.5">
      <c r="A22" s="137">
        <v>16</v>
      </c>
      <c r="B22" s="156">
        <v>23</v>
      </c>
      <c r="C22" s="162" t="s">
        <v>28</v>
      </c>
      <c r="D22" s="163" t="s">
        <v>23</v>
      </c>
      <c r="E22" s="162" t="s">
        <v>359</v>
      </c>
      <c r="F22" s="163" t="s">
        <v>23</v>
      </c>
      <c r="G22" s="162"/>
      <c r="H22" s="162"/>
      <c r="I22" s="164"/>
      <c r="J22" s="164"/>
      <c r="K22" s="99" t="s">
        <v>1134</v>
      </c>
      <c r="L22" s="100" t="s">
        <v>1063</v>
      </c>
      <c r="M22" s="101" t="s">
        <v>648</v>
      </c>
      <c r="N22" s="102"/>
      <c r="O22" s="102"/>
      <c r="P22" s="102"/>
      <c r="Q22" s="102"/>
      <c r="R22" s="102"/>
      <c r="S22" s="102"/>
      <c r="T22" s="102"/>
      <c r="U22" s="102"/>
      <c r="V22" s="102"/>
      <c r="W22" s="102"/>
      <c r="X22" s="139">
        <f t="shared" si="0"/>
        <v>0</v>
      </c>
      <c r="Y22" s="102"/>
    </row>
    <row r="23" spans="1:25" ht="31.5">
      <c r="A23" s="137">
        <v>17</v>
      </c>
      <c r="B23" s="156">
        <v>24</v>
      </c>
      <c r="C23" s="162" t="s">
        <v>360</v>
      </c>
      <c r="D23" s="163" t="s">
        <v>25</v>
      </c>
      <c r="E23" s="162" t="s">
        <v>361</v>
      </c>
      <c r="F23" s="163" t="s">
        <v>25</v>
      </c>
      <c r="G23" s="162"/>
      <c r="H23" s="162"/>
      <c r="I23" s="164"/>
      <c r="J23" s="164"/>
      <c r="K23" s="99" t="s">
        <v>1134</v>
      </c>
      <c r="L23" s="100" t="s">
        <v>1063</v>
      </c>
      <c r="M23" s="101" t="s">
        <v>648</v>
      </c>
      <c r="N23" s="102"/>
      <c r="O23" s="102"/>
      <c r="P23" s="102"/>
      <c r="Q23" s="102"/>
      <c r="R23" s="102"/>
      <c r="S23" s="102"/>
      <c r="T23" s="102"/>
      <c r="U23" s="102"/>
      <c r="V23" s="102"/>
      <c r="W23" s="102"/>
      <c r="X23" s="139">
        <f t="shared" si="0"/>
        <v>0</v>
      </c>
      <c r="Y23" s="102"/>
    </row>
    <row r="24" spans="1:25" ht="31.5">
      <c r="A24" s="137">
        <v>18</v>
      </c>
      <c r="B24" s="156">
        <v>25</v>
      </c>
      <c r="C24" s="162" t="s">
        <v>362</v>
      </c>
      <c r="D24" s="163" t="s">
        <v>23</v>
      </c>
      <c r="E24" s="162" t="s">
        <v>363</v>
      </c>
      <c r="F24" s="163" t="s">
        <v>25</v>
      </c>
      <c r="G24" s="162"/>
      <c r="H24" s="162"/>
      <c r="I24" s="164"/>
      <c r="J24" s="164"/>
      <c r="K24" s="99" t="s">
        <v>1134</v>
      </c>
      <c r="L24" s="100" t="s">
        <v>1063</v>
      </c>
      <c r="M24" s="101" t="s">
        <v>648</v>
      </c>
      <c r="N24" s="102"/>
      <c r="O24" s="102"/>
      <c r="P24" s="102"/>
      <c r="Q24" s="102"/>
      <c r="R24" s="102"/>
      <c r="S24" s="102"/>
      <c r="T24" s="102"/>
      <c r="U24" s="102"/>
      <c r="V24" s="102"/>
      <c r="W24" s="102"/>
      <c r="X24" s="139">
        <f t="shared" si="0"/>
        <v>0</v>
      </c>
      <c r="Y24" s="102"/>
    </row>
    <row r="25" spans="1:25" ht="47.25">
      <c r="A25" s="137">
        <v>19</v>
      </c>
      <c r="B25" s="156">
        <v>26</v>
      </c>
      <c r="C25" s="162" t="s">
        <v>364</v>
      </c>
      <c r="D25" s="163" t="s">
        <v>23</v>
      </c>
      <c r="E25" s="162" t="s">
        <v>365</v>
      </c>
      <c r="F25" s="163" t="s">
        <v>25</v>
      </c>
      <c r="G25" s="102"/>
      <c r="H25" s="102"/>
      <c r="I25" s="102"/>
      <c r="J25" s="102"/>
      <c r="K25" s="99" t="s">
        <v>1134</v>
      </c>
      <c r="L25" s="100" t="s">
        <v>1063</v>
      </c>
      <c r="M25" s="101" t="s">
        <v>648</v>
      </c>
      <c r="N25" s="102"/>
      <c r="O25" s="102"/>
      <c r="P25" s="102"/>
      <c r="Q25" s="102"/>
      <c r="R25" s="102"/>
      <c r="S25" s="102"/>
      <c r="T25" s="102"/>
      <c r="U25" s="102"/>
      <c r="V25" s="102"/>
      <c r="W25" s="102"/>
      <c r="X25" s="139">
        <f t="shared" si="0"/>
        <v>0</v>
      </c>
      <c r="Y25" s="102"/>
    </row>
    <row r="26" spans="1:25" ht="31.5">
      <c r="A26" s="137">
        <v>20</v>
      </c>
      <c r="B26" s="156">
        <v>27</v>
      </c>
      <c r="C26" s="162" t="s">
        <v>366</v>
      </c>
      <c r="D26" s="163" t="s">
        <v>25</v>
      </c>
      <c r="E26" s="162" t="s">
        <v>367</v>
      </c>
      <c r="F26" s="163" t="s">
        <v>25</v>
      </c>
      <c r="G26" s="102"/>
      <c r="H26" s="102"/>
      <c r="I26" s="102"/>
      <c r="J26" s="102"/>
      <c r="K26" s="99" t="s">
        <v>1134</v>
      </c>
      <c r="L26" s="100" t="s">
        <v>1063</v>
      </c>
      <c r="M26" s="101" t="s">
        <v>648</v>
      </c>
      <c r="N26" s="102"/>
      <c r="O26" s="102"/>
      <c r="P26" s="102"/>
      <c r="Q26" s="102"/>
      <c r="R26" s="102"/>
      <c r="S26" s="102"/>
      <c r="T26" s="102"/>
      <c r="U26" s="102"/>
      <c r="V26" s="102"/>
      <c r="W26" s="102"/>
      <c r="X26" s="139">
        <f t="shared" si="0"/>
        <v>0</v>
      </c>
      <c r="Y26" s="102"/>
    </row>
    <row r="27" spans="1:25" ht="31.5">
      <c r="A27" s="137">
        <v>21</v>
      </c>
      <c r="B27" s="156">
        <v>28</v>
      </c>
      <c r="C27" s="162" t="s">
        <v>368</v>
      </c>
      <c r="D27" s="163" t="s">
        <v>25</v>
      </c>
      <c r="E27" s="162" t="s">
        <v>31</v>
      </c>
      <c r="F27" s="163" t="s">
        <v>25</v>
      </c>
      <c r="G27" s="102"/>
      <c r="H27" s="102"/>
      <c r="I27" s="102"/>
      <c r="J27" s="102"/>
      <c r="K27" s="99" t="s">
        <v>1134</v>
      </c>
      <c r="L27" s="100" t="s">
        <v>1063</v>
      </c>
      <c r="M27" s="101" t="s">
        <v>648</v>
      </c>
      <c r="N27" s="102"/>
      <c r="O27" s="102"/>
      <c r="P27" s="102"/>
      <c r="Q27" s="102"/>
      <c r="R27" s="102"/>
      <c r="S27" s="102"/>
      <c r="T27" s="102"/>
      <c r="U27" s="102"/>
      <c r="V27" s="102"/>
      <c r="W27" s="102"/>
      <c r="X27" s="139">
        <f t="shared" si="0"/>
        <v>0</v>
      </c>
      <c r="Y27" s="102"/>
    </row>
    <row r="28" spans="1:25" ht="47.25">
      <c r="A28" s="137">
        <v>22</v>
      </c>
      <c r="B28" s="156">
        <v>29</v>
      </c>
      <c r="C28" s="162" t="s">
        <v>369</v>
      </c>
      <c r="D28" s="163" t="s">
        <v>23</v>
      </c>
      <c r="E28" s="162" t="s">
        <v>370</v>
      </c>
      <c r="F28" s="163" t="s">
        <v>25</v>
      </c>
      <c r="G28" s="102"/>
      <c r="H28" s="102"/>
      <c r="I28" s="102"/>
      <c r="J28" s="102"/>
      <c r="K28" s="99" t="s">
        <v>1134</v>
      </c>
      <c r="L28" s="100" t="s">
        <v>1063</v>
      </c>
      <c r="M28" s="101" t="s">
        <v>648</v>
      </c>
      <c r="N28" s="102"/>
      <c r="O28" s="102"/>
      <c r="P28" s="102"/>
      <c r="Q28" s="102"/>
      <c r="R28" s="102"/>
      <c r="S28" s="102"/>
      <c r="T28" s="102"/>
      <c r="U28" s="102"/>
      <c r="V28" s="102"/>
      <c r="W28" s="102"/>
      <c r="X28" s="139">
        <f t="shared" si="0"/>
        <v>0</v>
      </c>
      <c r="Y28" s="102"/>
    </row>
    <row r="29" spans="1:25" ht="31.5">
      <c r="A29" s="137">
        <v>23</v>
      </c>
      <c r="B29" s="156">
        <v>30</v>
      </c>
      <c r="C29" s="162" t="s">
        <v>8</v>
      </c>
      <c r="D29" s="163" t="s">
        <v>23</v>
      </c>
      <c r="E29" s="162" t="s">
        <v>624</v>
      </c>
      <c r="F29" s="163" t="s">
        <v>105</v>
      </c>
      <c r="G29" s="102"/>
      <c r="H29" s="102"/>
      <c r="I29" s="102"/>
      <c r="J29" s="102"/>
      <c r="K29" s="99" t="s">
        <v>1134</v>
      </c>
      <c r="L29" s="100" t="s">
        <v>1063</v>
      </c>
      <c r="M29" s="101" t="s">
        <v>648</v>
      </c>
      <c r="N29" s="102"/>
      <c r="O29" s="102"/>
      <c r="P29" s="102"/>
      <c r="Q29" s="102"/>
      <c r="R29" s="102"/>
      <c r="S29" s="102"/>
      <c r="T29" s="102"/>
      <c r="U29" s="102"/>
      <c r="V29" s="102"/>
      <c r="W29" s="102"/>
      <c r="X29" s="139">
        <f t="shared" si="0"/>
        <v>0</v>
      </c>
      <c r="Y29" s="102"/>
    </row>
    <row r="30" spans="1:25" ht="31.5">
      <c r="A30" s="137">
        <v>24</v>
      </c>
      <c r="B30" s="156">
        <v>31</v>
      </c>
      <c r="C30" s="162" t="s">
        <v>371</v>
      </c>
      <c r="D30" s="163" t="s">
        <v>26</v>
      </c>
      <c r="E30" s="162" t="s">
        <v>372</v>
      </c>
      <c r="F30" s="163" t="s">
        <v>26</v>
      </c>
      <c r="G30" s="102"/>
      <c r="H30" s="102"/>
      <c r="I30" s="102"/>
      <c r="J30" s="102"/>
      <c r="K30" s="99" t="s">
        <v>1134</v>
      </c>
      <c r="L30" s="100" t="s">
        <v>1063</v>
      </c>
      <c r="M30" s="101" t="s">
        <v>648</v>
      </c>
      <c r="N30" s="102"/>
      <c r="O30" s="102"/>
      <c r="P30" s="102"/>
      <c r="Q30" s="102"/>
      <c r="R30" s="102"/>
      <c r="S30" s="102"/>
      <c r="T30" s="102"/>
      <c r="U30" s="102"/>
      <c r="V30" s="102"/>
      <c r="W30" s="102"/>
      <c r="X30" s="139">
        <f t="shared" si="0"/>
        <v>0</v>
      </c>
      <c r="Y30" s="102"/>
    </row>
    <row r="31" spans="1:25">
      <c r="A31" s="137">
        <v>25</v>
      </c>
      <c r="B31" s="95">
        <v>32</v>
      </c>
      <c r="C31" s="234" t="s">
        <v>1066</v>
      </c>
      <c r="D31" s="234"/>
      <c r="E31" s="234"/>
      <c r="F31" s="96" t="s">
        <v>1146</v>
      </c>
      <c r="G31" s="96" t="s">
        <v>1146</v>
      </c>
      <c r="H31" s="96" t="s">
        <v>1146</v>
      </c>
      <c r="I31" s="96" t="s">
        <v>1146</v>
      </c>
      <c r="J31" s="96" t="s">
        <v>1146</v>
      </c>
      <c r="K31" s="96" t="s">
        <v>1146</v>
      </c>
      <c r="L31" s="96" t="s">
        <v>1146</v>
      </c>
      <c r="M31" s="96" t="s">
        <v>1146</v>
      </c>
      <c r="N31" s="96" t="s">
        <v>1146</v>
      </c>
      <c r="O31" s="96" t="s">
        <v>1146</v>
      </c>
      <c r="P31" s="96" t="s">
        <v>1146</v>
      </c>
      <c r="Q31" s="96" t="s">
        <v>1146</v>
      </c>
      <c r="R31" s="96" t="s">
        <v>1146</v>
      </c>
      <c r="S31" s="96" t="s">
        <v>1146</v>
      </c>
      <c r="T31" s="96" t="s">
        <v>1146</v>
      </c>
      <c r="U31" s="96" t="s">
        <v>1146</v>
      </c>
      <c r="V31" s="96" t="s">
        <v>1146</v>
      </c>
      <c r="W31" s="96" t="s">
        <v>1146</v>
      </c>
      <c r="X31" s="96" t="s">
        <v>1146</v>
      </c>
      <c r="Y31" s="96" t="s">
        <v>1146</v>
      </c>
    </row>
    <row r="32" spans="1:25" ht="31.5">
      <c r="A32" s="137">
        <v>26</v>
      </c>
      <c r="B32" s="156">
        <v>42</v>
      </c>
      <c r="C32" s="162" t="s">
        <v>373</v>
      </c>
      <c r="D32" s="163" t="s">
        <v>25</v>
      </c>
      <c r="E32" s="162" t="s">
        <v>374</v>
      </c>
      <c r="F32" s="163" t="s">
        <v>25</v>
      </c>
      <c r="G32" s="102"/>
      <c r="H32" s="102"/>
      <c r="I32" s="102"/>
      <c r="J32" s="102"/>
      <c r="K32" s="99" t="s">
        <v>1134</v>
      </c>
      <c r="L32" s="100" t="s">
        <v>1063</v>
      </c>
      <c r="M32" s="101" t="s">
        <v>648</v>
      </c>
      <c r="N32" s="102"/>
      <c r="O32" s="102"/>
      <c r="P32" s="102"/>
      <c r="Q32" s="102"/>
      <c r="R32" s="102"/>
      <c r="S32" s="102"/>
      <c r="T32" s="102"/>
      <c r="U32" s="102"/>
      <c r="V32" s="102"/>
      <c r="W32" s="102"/>
      <c r="X32" s="139">
        <f t="shared" si="0"/>
        <v>0</v>
      </c>
      <c r="Y32" s="102"/>
    </row>
    <row r="33" spans="1:25" ht="31.5">
      <c r="A33" s="137">
        <v>27</v>
      </c>
      <c r="B33" s="156">
        <v>43</v>
      </c>
      <c r="C33" s="162" t="s">
        <v>10</v>
      </c>
      <c r="D33" s="163" t="s">
        <v>23</v>
      </c>
      <c r="E33" s="162" t="s">
        <v>376</v>
      </c>
      <c r="F33" s="163" t="s">
        <v>25</v>
      </c>
      <c r="G33" s="102"/>
      <c r="H33" s="102"/>
      <c r="I33" s="102"/>
      <c r="J33" s="102"/>
      <c r="K33" s="99" t="s">
        <v>1134</v>
      </c>
      <c r="L33" s="100" t="s">
        <v>1063</v>
      </c>
      <c r="M33" s="101" t="s">
        <v>648</v>
      </c>
      <c r="N33" s="102"/>
      <c r="O33" s="102"/>
      <c r="P33" s="102"/>
      <c r="Q33" s="102"/>
      <c r="R33" s="102"/>
      <c r="S33" s="102"/>
      <c r="T33" s="102"/>
      <c r="U33" s="102"/>
      <c r="V33" s="102"/>
      <c r="W33" s="102"/>
      <c r="X33" s="139">
        <f t="shared" si="0"/>
        <v>0</v>
      </c>
      <c r="Y33" s="102"/>
    </row>
    <row r="34" spans="1:25" ht="31.5">
      <c r="A34" s="137">
        <v>28</v>
      </c>
      <c r="B34" s="156">
        <v>44</v>
      </c>
      <c r="C34" s="162" t="s">
        <v>377</v>
      </c>
      <c r="D34" s="163" t="s">
        <v>23</v>
      </c>
      <c r="E34" s="162" t="s">
        <v>378</v>
      </c>
      <c r="F34" s="163" t="s">
        <v>105</v>
      </c>
      <c r="G34" s="162"/>
      <c r="H34" s="108"/>
      <c r="I34" s="102"/>
      <c r="J34" s="102"/>
      <c r="K34" s="99" t="s">
        <v>1134</v>
      </c>
      <c r="L34" s="100" t="s">
        <v>1063</v>
      </c>
      <c r="M34" s="101" t="s">
        <v>648</v>
      </c>
      <c r="N34" s="102"/>
      <c r="O34" s="102"/>
      <c r="P34" s="102"/>
      <c r="Q34" s="102"/>
      <c r="R34" s="102"/>
      <c r="S34" s="102"/>
      <c r="T34" s="102"/>
      <c r="U34" s="102"/>
      <c r="V34" s="102"/>
      <c r="W34" s="102"/>
      <c r="X34" s="139">
        <f t="shared" si="0"/>
        <v>0</v>
      </c>
      <c r="Y34" s="102"/>
    </row>
    <row r="35" spans="1:25" ht="31.5">
      <c r="A35" s="137">
        <v>29</v>
      </c>
      <c r="B35" s="156">
        <v>45</v>
      </c>
      <c r="C35" s="162" t="s">
        <v>380</v>
      </c>
      <c r="D35" s="163" t="s">
        <v>25</v>
      </c>
      <c r="E35" s="162" t="s">
        <v>381</v>
      </c>
      <c r="F35" s="163" t="s">
        <v>25</v>
      </c>
      <c r="G35" s="102"/>
      <c r="H35" s="102"/>
      <c r="I35" s="102"/>
      <c r="J35" s="102"/>
      <c r="K35" s="99" t="s">
        <v>1134</v>
      </c>
      <c r="L35" s="100" t="s">
        <v>1063</v>
      </c>
      <c r="M35" s="101" t="s">
        <v>648</v>
      </c>
      <c r="N35" s="102"/>
      <c r="O35" s="102"/>
      <c r="P35" s="102"/>
      <c r="Q35" s="102"/>
      <c r="R35" s="102"/>
      <c r="S35" s="102"/>
      <c r="T35" s="102"/>
      <c r="U35" s="102"/>
      <c r="V35" s="102"/>
      <c r="W35" s="102"/>
      <c r="X35" s="139">
        <f t="shared" si="0"/>
        <v>0</v>
      </c>
      <c r="Y35" s="102"/>
    </row>
    <row r="36" spans="1:25">
      <c r="A36" s="137">
        <v>30</v>
      </c>
      <c r="B36" s="240">
        <v>46</v>
      </c>
      <c r="C36" s="242" t="s">
        <v>382</v>
      </c>
      <c r="D36" s="232" t="s">
        <v>105</v>
      </c>
      <c r="E36" s="242" t="s">
        <v>383</v>
      </c>
      <c r="F36" s="232" t="s">
        <v>105</v>
      </c>
      <c r="G36" s="104" t="s">
        <v>1293</v>
      </c>
      <c r="H36" s="108" t="s">
        <v>1296</v>
      </c>
      <c r="I36" s="102" t="s">
        <v>1294</v>
      </c>
      <c r="J36" s="102" t="s">
        <v>1298</v>
      </c>
      <c r="K36" s="99" t="s">
        <v>1134</v>
      </c>
      <c r="L36" s="100" t="s">
        <v>1063</v>
      </c>
      <c r="M36" s="101" t="s">
        <v>648</v>
      </c>
      <c r="N36" s="102"/>
      <c r="O36" s="102"/>
      <c r="P36" s="102"/>
      <c r="Q36" s="102"/>
      <c r="R36" s="102"/>
      <c r="S36" s="102"/>
      <c r="T36" s="102"/>
      <c r="U36" s="102"/>
      <c r="V36" s="102"/>
      <c r="W36" s="102"/>
      <c r="X36" s="139">
        <f t="shared" si="0"/>
        <v>0</v>
      </c>
      <c r="Y36" s="102"/>
    </row>
    <row r="37" spans="1:25">
      <c r="A37" s="137">
        <v>31</v>
      </c>
      <c r="B37" s="241"/>
      <c r="C37" s="243"/>
      <c r="D37" s="233"/>
      <c r="E37" s="243"/>
      <c r="F37" s="233"/>
      <c r="G37" s="104" t="s">
        <v>383</v>
      </c>
      <c r="H37" s="108" t="s">
        <v>1297</v>
      </c>
      <c r="I37" s="102" t="s">
        <v>1294</v>
      </c>
      <c r="J37" s="102" t="s">
        <v>1298</v>
      </c>
      <c r="K37" s="99" t="s">
        <v>1134</v>
      </c>
      <c r="L37" s="100" t="s">
        <v>1063</v>
      </c>
      <c r="M37" s="101" t="s">
        <v>648</v>
      </c>
      <c r="N37" s="102"/>
      <c r="O37" s="102"/>
      <c r="P37" s="102"/>
      <c r="Q37" s="102"/>
      <c r="R37" s="102"/>
      <c r="S37" s="102"/>
      <c r="T37" s="102"/>
      <c r="U37" s="102"/>
      <c r="V37" s="102"/>
      <c r="W37" s="102"/>
      <c r="X37" s="139">
        <f t="shared" si="0"/>
        <v>0</v>
      </c>
      <c r="Y37" s="102"/>
    </row>
    <row r="38" spans="1:25" ht="47.25">
      <c r="A38" s="137">
        <v>32</v>
      </c>
      <c r="B38" s="156">
        <v>47</v>
      </c>
      <c r="C38" s="162" t="s">
        <v>384</v>
      </c>
      <c r="D38" s="163" t="s">
        <v>26</v>
      </c>
      <c r="E38" s="162" t="s">
        <v>385</v>
      </c>
      <c r="F38" s="163" t="s">
        <v>26</v>
      </c>
      <c r="G38" s="162"/>
      <c r="H38" s="162"/>
      <c r="I38" s="164"/>
      <c r="J38" s="102"/>
      <c r="K38" s="99" t="s">
        <v>1134</v>
      </c>
      <c r="L38" s="100" t="s">
        <v>1063</v>
      </c>
      <c r="M38" s="101" t="s">
        <v>648</v>
      </c>
      <c r="N38" s="102"/>
      <c r="O38" s="102"/>
      <c r="P38" s="102"/>
      <c r="Q38" s="102"/>
      <c r="R38" s="102"/>
      <c r="S38" s="102"/>
      <c r="T38" s="102"/>
      <c r="U38" s="102"/>
      <c r="V38" s="102"/>
      <c r="W38" s="102"/>
      <c r="X38" s="139">
        <f t="shared" si="0"/>
        <v>0</v>
      </c>
      <c r="Y38" s="102"/>
    </row>
    <row r="39" spans="1:25">
      <c r="A39" s="137">
        <v>33</v>
      </c>
      <c r="B39" s="156">
        <v>48</v>
      </c>
      <c r="C39" s="162" t="s">
        <v>631</v>
      </c>
      <c r="D39" s="163" t="s">
        <v>26</v>
      </c>
      <c r="E39" s="162" t="s">
        <v>632</v>
      </c>
      <c r="F39" s="163" t="s">
        <v>26</v>
      </c>
      <c r="G39" s="162" t="s">
        <v>632</v>
      </c>
      <c r="H39" s="108" t="s">
        <v>1295</v>
      </c>
      <c r="I39" s="102" t="s">
        <v>1294</v>
      </c>
      <c r="J39" s="102" t="s">
        <v>1299</v>
      </c>
      <c r="K39" s="99" t="s">
        <v>1134</v>
      </c>
      <c r="L39" s="100" t="s">
        <v>1063</v>
      </c>
      <c r="M39" s="101" t="s">
        <v>648</v>
      </c>
      <c r="N39" s="102"/>
      <c r="O39" s="102"/>
      <c r="P39" s="102"/>
      <c r="Q39" s="102"/>
      <c r="R39" s="102"/>
      <c r="S39" s="102"/>
      <c r="T39" s="102"/>
      <c r="U39" s="102"/>
      <c r="V39" s="102"/>
      <c r="W39" s="102"/>
      <c r="X39" s="139">
        <f t="shared" si="0"/>
        <v>0</v>
      </c>
      <c r="Y39" s="102"/>
    </row>
    <row r="40" spans="1:25">
      <c r="A40" s="137">
        <v>34</v>
      </c>
      <c r="B40" s="95">
        <v>49</v>
      </c>
      <c r="C40" s="234" t="s">
        <v>1036</v>
      </c>
      <c r="D40" s="234"/>
      <c r="E40" s="234"/>
      <c r="F40" s="96" t="s">
        <v>1146</v>
      </c>
      <c r="G40" s="96" t="s">
        <v>1146</v>
      </c>
      <c r="H40" s="96" t="s">
        <v>1146</v>
      </c>
      <c r="I40" s="96" t="s">
        <v>1146</v>
      </c>
      <c r="J40" s="96" t="s">
        <v>1146</v>
      </c>
      <c r="K40" s="96" t="s">
        <v>1146</v>
      </c>
      <c r="L40" s="96" t="s">
        <v>1146</v>
      </c>
      <c r="M40" s="96" t="s">
        <v>1146</v>
      </c>
      <c r="N40" s="96" t="s">
        <v>1146</v>
      </c>
      <c r="O40" s="96" t="s">
        <v>1146</v>
      </c>
      <c r="P40" s="96" t="s">
        <v>1146</v>
      </c>
      <c r="Q40" s="96" t="s">
        <v>1146</v>
      </c>
      <c r="R40" s="96" t="s">
        <v>1146</v>
      </c>
      <c r="S40" s="96" t="s">
        <v>1146</v>
      </c>
      <c r="T40" s="96" t="s">
        <v>1146</v>
      </c>
      <c r="U40" s="96" t="s">
        <v>1146</v>
      </c>
      <c r="V40" s="96" t="s">
        <v>1146</v>
      </c>
      <c r="W40" s="96" t="s">
        <v>1146</v>
      </c>
      <c r="X40" s="96" t="s">
        <v>1146</v>
      </c>
      <c r="Y40" s="96" t="s">
        <v>1146</v>
      </c>
    </row>
    <row r="41" spans="1:25" ht="63">
      <c r="A41" s="137">
        <v>35</v>
      </c>
      <c r="B41" s="156">
        <v>52</v>
      </c>
      <c r="C41" s="162" t="s">
        <v>388</v>
      </c>
      <c r="D41" s="163" t="s">
        <v>25</v>
      </c>
      <c r="E41" s="162" t="s">
        <v>389</v>
      </c>
      <c r="F41" s="163" t="s">
        <v>25</v>
      </c>
      <c r="G41" s="102"/>
      <c r="H41" s="102"/>
      <c r="I41" s="102"/>
      <c r="J41" s="102"/>
      <c r="K41" s="99" t="s">
        <v>1134</v>
      </c>
      <c r="L41" s="100" t="s">
        <v>1063</v>
      </c>
      <c r="M41" s="101" t="s">
        <v>648</v>
      </c>
      <c r="N41" s="102"/>
      <c r="O41" s="102"/>
      <c r="P41" s="102"/>
      <c r="Q41" s="102"/>
      <c r="R41" s="102"/>
      <c r="S41" s="102"/>
      <c r="T41" s="102"/>
      <c r="U41" s="102"/>
      <c r="V41" s="102"/>
      <c r="W41" s="102"/>
      <c r="X41" s="139">
        <f t="shared" si="0"/>
        <v>0</v>
      </c>
      <c r="Y41" s="102"/>
    </row>
    <row r="42" spans="1:25" ht="63">
      <c r="A42" s="137">
        <v>36</v>
      </c>
      <c r="B42" s="156">
        <v>55</v>
      </c>
      <c r="C42" s="162" t="s">
        <v>392</v>
      </c>
      <c r="D42" s="163" t="s">
        <v>23</v>
      </c>
      <c r="E42" s="162" t="s">
        <v>393</v>
      </c>
      <c r="F42" s="163" t="s">
        <v>25</v>
      </c>
      <c r="G42" s="102"/>
      <c r="H42" s="102"/>
      <c r="I42" s="102"/>
      <c r="J42" s="102"/>
      <c r="K42" s="99" t="s">
        <v>1134</v>
      </c>
      <c r="L42" s="100" t="s">
        <v>1063</v>
      </c>
      <c r="M42" s="101" t="s">
        <v>648</v>
      </c>
      <c r="N42" s="102"/>
      <c r="O42" s="102"/>
      <c r="P42" s="102"/>
      <c r="Q42" s="102"/>
      <c r="R42" s="102"/>
      <c r="S42" s="102"/>
      <c r="T42" s="102"/>
      <c r="U42" s="102"/>
      <c r="V42" s="102"/>
      <c r="W42" s="102"/>
      <c r="X42" s="139">
        <f t="shared" si="0"/>
        <v>0</v>
      </c>
      <c r="Y42" s="102"/>
    </row>
    <row r="43" spans="1:25" ht="31.5">
      <c r="A43" s="137">
        <v>37</v>
      </c>
      <c r="B43" s="156">
        <v>58</v>
      </c>
      <c r="C43" s="162" t="s">
        <v>396</v>
      </c>
      <c r="D43" s="163" t="s">
        <v>25</v>
      </c>
      <c r="E43" s="162" t="s">
        <v>397</v>
      </c>
      <c r="F43" s="163" t="s">
        <v>25</v>
      </c>
      <c r="G43" s="162"/>
      <c r="H43" s="162"/>
      <c r="I43" s="164"/>
      <c r="J43" s="102"/>
      <c r="K43" s="99" t="s">
        <v>1134</v>
      </c>
      <c r="L43" s="100" t="s">
        <v>1063</v>
      </c>
      <c r="M43" s="101" t="s">
        <v>648</v>
      </c>
      <c r="N43" s="102"/>
      <c r="O43" s="102"/>
      <c r="P43" s="102"/>
      <c r="Q43" s="102"/>
      <c r="R43" s="102"/>
      <c r="S43" s="102"/>
      <c r="T43" s="102"/>
      <c r="U43" s="102"/>
      <c r="V43" s="102"/>
      <c r="W43" s="102"/>
      <c r="X43" s="139">
        <f t="shared" si="0"/>
        <v>0</v>
      </c>
      <c r="Y43" s="102"/>
    </row>
    <row r="44" spans="1:25" ht="47.25">
      <c r="A44" s="137">
        <v>38</v>
      </c>
      <c r="B44" s="156">
        <v>61</v>
      </c>
      <c r="C44" s="162" t="s">
        <v>400</v>
      </c>
      <c r="D44" s="163" t="s">
        <v>25</v>
      </c>
      <c r="E44" s="162" t="s">
        <v>401</v>
      </c>
      <c r="F44" s="163" t="s">
        <v>25</v>
      </c>
      <c r="G44" s="102"/>
      <c r="H44" s="102"/>
      <c r="I44" s="102"/>
      <c r="J44" s="102"/>
      <c r="K44" s="99" t="s">
        <v>1134</v>
      </c>
      <c r="L44" s="100" t="s">
        <v>1063</v>
      </c>
      <c r="M44" s="101" t="s">
        <v>648</v>
      </c>
      <c r="N44" s="102"/>
      <c r="O44" s="102"/>
      <c r="P44" s="102"/>
      <c r="Q44" s="102"/>
      <c r="R44" s="102"/>
      <c r="S44" s="102"/>
      <c r="T44" s="102"/>
      <c r="U44" s="102"/>
      <c r="V44" s="102"/>
      <c r="W44" s="102"/>
      <c r="X44" s="139">
        <f t="shared" si="0"/>
        <v>0</v>
      </c>
      <c r="Y44" s="102"/>
    </row>
    <row r="45" spans="1:25" ht="47.25">
      <c r="A45" s="137">
        <v>39</v>
      </c>
      <c r="B45" s="156">
        <v>64</v>
      </c>
      <c r="C45" s="162" t="s">
        <v>404</v>
      </c>
      <c r="D45" s="163" t="s">
        <v>25</v>
      </c>
      <c r="E45" s="162" t="s">
        <v>405</v>
      </c>
      <c r="F45" s="163" t="s">
        <v>25</v>
      </c>
      <c r="G45" s="102"/>
      <c r="H45" s="102"/>
      <c r="I45" s="102"/>
      <c r="J45" s="102"/>
      <c r="K45" s="99" t="s">
        <v>1134</v>
      </c>
      <c r="L45" s="100" t="s">
        <v>1063</v>
      </c>
      <c r="M45" s="101" t="s">
        <v>648</v>
      </c>
      <c r="N45" s="102"/>
      <c r="O45" s="102"/>
      <c r="P45" s="102"/>
      <c r="Q45" s="102"/>
      <c r="R45" s="102"/>
      <c r="S45" s="102"/>
      <c r="T45" s="102"/>
      <c r="U45" s="102"/>
      <c r="V45" s="102"/>
      <c r="W45" s="102"/>
      <c r="X45" s="139">
        <f t="shared" si="0"/>
        <v>0</v>
      </c>
      <c r="Y45" s="102"/>
    </row>
    <row r="46" spans="1:25">
      <c r="A46" s="137">
        <v>40</v>
      </c>
      <c r="B46" s="95">
        <v>65</v>
      </c>
      <c r="C46" s="234" t="s">
        <v>1037</v>
      </c>
      <c r="D46" s="234"/>
      <c r="E46" s="234"/>
      <c r="F46" s="96" t="s">
        <v>1146</v>
      </c>
      <c r="G46" s="96" t="s">
        <v>1146</v>
      </c>
      <c r="H46" s="96" t="s">
        <v>1146</v>
      </c>
      <c r="I46" s="96" t="s">
        <v>1146</v>
      </c>
      <c r="J46" s="96" t="s">
        <v>1146</v>
      </c>
      <c r="K46" s="96" t="s">
        <v>1146</v>
      </c>
      <c r="L46" s="96" t="s">
        <v>1146</v>
      </c>
      <c r="M46" s="96" t="s">
        <v>1146</v>
      </c>
      <c r="N46" s="96" t="s">
        <v>1146</v>
      </c>
      <c r="O46" s="96" t="s">
        <v>1146</v>
      </c>
      <c r="P46" s="96" t="s">
        <v>1146</v>
      </c>
      <c r="Q46" s="96" t="s">
        <v>1146</v>
      </c>
      <c r="R46" s="96" t="s">
        <v>1146</v>
      </c>
      <c r="S46" s="96" t="s">
        <v>1146</v>
      </c>
      <c r="T46" s="96" t="s">
        <v>1146</v>
      </c>
      <c r="U46" s="96" t="s">
        <v>1146</v>
      </c>
      <c r="V46" s="96" t="s">
        <v>1146</v>
      </c>
      <c r="W46" s="96" t="s">
        <v>1146</v>
      </c>
      <c r="X46" s="96" t="s">
        <v>1146</v>
      </c>
      <c r="Y46" s="96" t="s">
        <v>1146</v>
      </c>
    </row>
    <row r="47" spans="1:25" ht="31.5">
      <c r="A47" s="137">
        <v>41</v>
      </c>
      <c r="B47" s="156">
        <v>71</v>
      </c>
      <c r="C47" s="162" t="s">
        <v>410</v>
      </c>
      <c r="D47" s="163" t="s">
        <v>23</v>
      </c>
      <c r="E47" s="162" t="s">
        <v>411</v>
      </c>
      <c r="F47" s="163" t="s">
        <v>25</v>
      </c>
      <c r="G47" s="102"/>
      <c r="H47" s="102"/>
      <c r="I47" s="102"/>
      <c r="J47" s="102"/>
      <c r="K47" s="99" t="s">
        <v>1134</v>
      </c>
      <c r="L47" s="100" t="s">
        <v>1063</v>
      </c>
      <c r="M47" s="101" t="s">
        <v>648</v>
      </c>
      <c r="N47" s="102"/>
      <c r="O47" s="102"/>
      <c r="P47" s="102"/>
      <c r="Q47" s="102"/>
      <c r="R47" s="102"/>
      <c r="S47" s="102"/>
      <c r="T47" s="102"/>
      <c r="U47" s="102"/>
      <c r="V47" s="102"/>
      <c r="W47" s="102"/>
      <c r="X47" s="139">
        <f t="shared" si="0"/>
        <v>0</v>
      </c>
      <c r="Y47" s="102"/>
    </row>
    <row r="48" spans="1:25" ht="31.5">
      <c r="A48" s="137">
        <v>42</v>
      </c>
      <c r="B48" s="156">
        <v>75</v>
      </c>
      <c r="C48" s="162" t="s">
        <v>1013</v>
      </c>
      <c r="D48" s="163" t="s">
        <v>25</v>
      </c>
      <c r="E48" s="162" t="s">
        <v>418</v>
      </c>
      <c r="F48" s="163" t="s">
        <v>25</v>
      </c>
      <c r="G48" s="102"/>
      <c r="H48" s="102"/>
      <c r="I48" s="102"/>
      <c r="J48" s="102"/>
      <c r="K48" s="99" t="s">
        <v>1134</v>
      </c>
      <c r="L48" s="100" t="s">
        <v>1063</v>
      </c>
      <c r="M48" s="101" t="s">
        <v>648</v>
      </c>
      <c r="N48" s="102"/>
      <c r="O48" s="102"/>
      <c r="P48" s="102"/>
      <c r="Q48" s="102"/>
      <c r="R48" s="102"/>
      <c r="S48" s="102"/>
      <c r="T48" s="102"/>
      <c r="U48" s="102"/>
      <c r="V48" s="102"/>
      <c r="W48" s="102"/>
      <c r="X48" s="139">
        <f t="shared" si="0"/>
        <v>0</v>
      </c>
      <c r="Y48" s="102"/>
    </row>
    <row r="49" spans="1:25" ht="31.5">
      <c r="A49" s="137">
        <v>43</v>
      </c>
      <c r="B49" s="156">
        <v>78</v>
      </c>
      <c r="C49" s="162" t="s">
        <v>1014</v>
      </c>
      <c r="D49" s="163" t="s">
        <v>25</v>
      </c>
      <c r="E49" s="162" t="s">
        <v>419</v>
      </c>
      <c r="F49" s="163" t="s">
        <v>25</v>
      </c>
      <c r="G49" s="102"/>
      <c r="H49" s="102"/>
      <c r="I49" s="102"/>
      <c r="J49" s="102"/>
      <c r="K49" s="99" t="s">
        <v>1134</v>
      </c>
      <c r="L49" s="100" t="s">
        <v>1063</v>
      </c>
      <c r="M49" s="101" t="s">
        <v>648</v>
      </c>
      <c r="N49" s="102"/>
      <c r="O49" s="102"/>
      <c r="P49" s="102"/>
      <c r="Q49" s="102"/>
      <c r="R49" s="102"/>
      <c r="S49" s="102"/>
      <c r="T49" s="102"/>
      <c r="U49" s="102"/>
      <c r="V49" s="102"/>
      <c r="W49" s="102"/>
      <c r="X49" s="139">
        <f t="shared" si="0"/>
        <v>0</v>
      </c>
      <c r="Y49" s="102"/>
    </row>
    <row r="50" spans="1:25" ht="31.5">
      <c r="A50" s="137">
        <v>44</v>
      </c>
      <c r="B50" s="156">
        <v>79</v>
      </c>
      <c r="C50" s="162" t="s">
        <v>414</v>
      </c>
      <c r="D50" s="163" t="s">
        <v>23</v>
      </c>
      <c r="E50" s="162" t="s">
        <v>415</v>
      </c>
      <c r="F50" s="163" t="s">
        <v>105</v>
      </c>
      <c r="G50" s="102"/>
      <c r="H50" s="102"/>
      <c r="I50" s="102"/>
      <c r="J50" s="102"/>
      <c r="K50" s="99" t="s">
        <v>1134</v>
      </c>
      <c r="L50" s="100" t="s">
        <v>1063</v>
      </c>
      <c r="M50" s="101" t="s">
        <v>648</v>
      </c>
      <c r="N50" s="102"/>
      <c r="O50" s="102"/>
      <c r="P50" s="102"/>
      <c r="Q50" s="102"/>
      <c r="R50" s="102"/>
      <c r="S50" s="102"/>
      <c r="T50" s="102"/>
      <c r="U50" s="102"/>
      <c r="V50" s="102"/>
      <c r="W50" s="102"/>
      <c r="X50" s="139">
        <f t="shared" si="0"/>
        <v>0</v>
      </c>
      <c r="Y50" s="102"/>
    </row>
    <row r="51" spans="1:25" ht="47.25">
      <c r="A51" s="137">
        <v>45</v>
      </c>
      <c r="B51" s="156">
        <v>82</v>
      </c>
      <c r="C51" s="162" t="s">
        <v>420</v>
      </c>
      <c r="D51" s="163" t="s">
        <v>23</v>
      </c>
      <c r="E51" s="162" t="s">
        <v>421</v>
      </c>
      <c r="F51" s="163" t="s">
        <v>24</v>
      </c>
      <c r="G51" s="102"/>
      <c r="H51" s="102"/>
      <c r="I51" s="102"/>
      <c r="J51" s="102"/>
      <c r="K51" s="99" t="s">
        <v>1134</v>
      </c>
      <c r="L51" s="100" t="s">
        <v>1063</v>
      </c>
      <c r="M51" s="101" t="s">
        <v>648</v>
      </c>
      <c r="N51" s="102"/>
      <c r="O51" s="102"/>
      <c r="P51" s="102"/>
      <c r="Q51" s="102"/>
      <c r="R51" s="102"/>
      <c r="S51" s="102"/>
      <c r="T51" s="102"/>
      <c r="U51" s="102"/>
      <c r="V51" s="102"/>
      <c r="W51" s="102"/>
      <c r="X51" s="139">
        <f t="shared" si="0"/>
        <v>0</v>
      </c>
      <c r="Y51" s="102"/>
    </row>
    <row r="52" spans="1:25" ht="47.25">
      <c r="A52" s="137">
        <v>46</v>
      </c>
      <c r="B52" s="156">
        <v>84</v>
      </c>
      <c r="C52" s="162" t="s">
        <v>423</v>
      </c>
      <c r="D52" s="163" t="s">
        <v>24</v>
      </c>
      <c r="E52" s="162" t="s">
        <v>424</v>
      </c>
      <c r="F52" s="163" t="s">
        <v>24</v>
      </c>
      <c r="G52" s="102"/>
      <c r="H52" s="102"/>
      <c r="I52" s="102"/>
      <c r="J52" s="102"/>
      <c r="K52" s="99" t="s">
        <v>1134</v>
      </c>
      <c r="L52" s="100" t="s">
        <v>1063</v>
      </c>
      <c r="M52" s="101" t="s">
        <v>648</v>
      </c>
      <c r="N52" s="102"/>
      <c r="O52" s="102"/>
      <c r="P52" s="102"/>
      <c r="Q52" s="102"/>
      <c r="R52" s="102"/>
      <c r="S52" s="102"/>
      <c r="T52" s="102"/>
      <c r="U52" s="102"/>
      <c r="V52" s="102"/>
      <c r="W52" s="102"/>
      <c r="X52" s="139">
        <f t="shared" si="0"/>
        <v>0</v>
      </c>
      <c r="Y52" s="102"/>
    </row>
    <row r="53" spans="1:25" ht="47.25">
      <c r="A53" s="137">
        <v>47</v>
      </c>
      <c r="B53" s="156">
        <v>88</v>
      </c>
      <c r="C53" s="162" t="s">
        <v>426</v>
      </c>
      <c r="D53" s="163" t="s">
        <v>24</v>
      </c>
      <c r="E53" s="162" t="s">
        <v>427</v>
      </c>
      <c r="F53" s="163" t="s">
        <v>24</v>
      </c>
      <c r="G53" s="102"/>
      <c r="H53" s="102"/>
      <c r="I53" s="102"/>
      <c r="J53" s="102"/>
      <c r="K53" s="99" t="s">
        <v>1134</v>
      </c>
      <c r="L53" s="100" t="s">
        <v>1063</v>
      </c>
      <c r="M53" s="101" t="s">
        <v>648</v>
      </c>
      <c r="N53" s="102"/>
      <c r="O53" s="102"/>
      <c r="P53" s="102"/>
      <c r="Q53" s="102"/>
      <c r="R53" s="102"/>
      <c r="S53" s="102"/>
      <c r="T53" s="102"/>
      <c r="U53" s="102"/>
      <c r="V53" s="102"/>
      <c r="W53" s="102"/>
      <c r="X53" s="139">
        <f t="shared" si="0"/>
        <v>0</v>
      </c>
      <c r="Y53" s="102"/>
    </row>
    <row r="54" spans="1:25" ht="31.5">
      <c r="A54" s="137">
        <v>48</v>
      </c>
      <c r="B54" s="156">
        <v>89</v>
      </c>
      <c r="C54" s="162" t="s">
        <v>625</v>
      </c>
      <c r="D54" s="163" t="s">
        <v>26</v>
      </c>
      <c r="E54" s="162" t="s">
        <v>626</v>
      </c>
      <c r="F54" s="163" t="s">
        <v>26</v>
      </c>
      <c r="G54" s="102"/>
      <c r="H54" s="102"/>
      <c r="I54" s="102"/>
      <c r="J54" s="102"/>
      <c r="K54" s="99" t="s">
        <v>1134</v>
      </c>
      <c r="L54" s="100" t="s">
        <v>1063</v>
      </c>
      <c r="M54" s="101" t="s">
        <v>648</v>
      </c>
      <c r="N54" s="102"/>
      <c r="O54" s="102"/>
      <c r="P54" s="102"/>
      <c r="Q54" s="102"/>
      <c r="R54" s="102"/>
      <c r="S54" s="102"/>
      <c r="T54" s="102"/>
      <c r="U54" s="102"/>
      <c r="V54" s="102"/>
      <c r="W54" s="102"/>
      <c r="X54" s="139">
        <f t="shared" si="0"/>
        <v>0</v>
      </c>
      <c r="Y54" s="102"/>
    </row>
    <row r="55" spans="1:25">
      <c r="A55" s="137">
        <v>49</v>
      </c>
      <c r="B55" s="95">
        <v>90</v>
      </c>
      <c r="C55" s="234" t="s">
        <v>1038</v>
      </c>
      <c r="D55" s="234"/>
      <c r="E55" s="234"/>
      <c r="F55" s="96" t="s">
        <v>1146</v>
      </c>
      <c r="G55" s="96" t="s">
        <v>1146</v>
      </c>
      <c r="H55" s="96" t="s">
        <v>1146</v>
      </c>
      <c r="I55" s="96" t="s">
        <v>1146</v>
      </c>
      <c r="J55" s="96" t="s">
        <v>1146</v>
      </c>
      <c r="K55" s="96" t="s">
        <v>1146</v>
      </c>
      <c r="L55" s="96" t="s">
        <v>1146</v>
      </c>
      <c r="M55" s="96" t="s">
        <v>1146</v>
      </c>
      <c r="N55" s="96" t="s">
        <v>1146</v>
      </c>
      <c r="O55" s="96" t="s">
        <v>1146</v>
      </c>
      <c r="P55" s="96" t="s">
        <v>1146</v>
      </c>
      <c r="Q55" s="96" t="s">
        <v>1146</v>
      </c>
      <c r="R55" s="96" t="s">
        <v>1146</v>
      </c>
      <c r="S55" s="96" t="s">
        <v>1146</v>
      </c>
      <c r="T55" s="96" t="s">
        <v>1146</v>
      </c>
      <c r="U55" s="96" t="s">
        <v>1146</v>
      </c>
      <c r="V55" s="96" t="s">
        <v>1146</v>
      </c>
      <c r="W55" s="96" t="s">
        <v>1146</v>
      </c>
      <c r="X55" s="96" t="s">
        <v>1146</v>
      </c>
      <c r="Y55" s="96" t="s">
        <v>1146</v>
      </c>
    </row>
    <row r="56" spans="1:25" ht="31.5">
      <c r="A56" s="137">
        <v>50</v>
      </c>
      <c r="B56" s="156">
        <v>96</v>
      </c>
      <c r="C56" s="162" t="s">
        <v>438</v>
      </c>
      <c r="D56" s="163" t="s">
        <v>25</v>
      </c>
      <c r="E56" s="162" t="s">
        <v>439</v>
      </c>
      <c r="F56" s="163" t="s">
        <v>105</v>
      </c>
      <c r="G56" s="102"/>
      <c r="H56" s="102"/>
      <c r="I56" s="102"/>
      <c r="J56" s="102"/>
      <c r="K56" s="99" t="s">
        <v>1134</v>
      </c>
      <c r="L56" s="100" t="s">
        <v>1063</v>
      </c>
      <c r="M56" s="101" t="s">
        <v>648</v>
      </c>
      <c r="N56" s="102"/>
      <c r="O56" s="102"/>
      <c r="P56" s="102"/>
      <c r="Q56" s="102"/>
      <c r="R56" s="102"/>
      <c r="S56" s="102"/>
      <c r="T56" s="102"/>
      <c r="U56" s="102"/>
      <c r="V56" s="102"/>
      <c r="W56" s="102"/>
      <c r="X56" s="139">
        <f t="shared" si="0"/>
        <v>0</v>
      </c>
      <c r="Y56" s="102"/>
    </row>
    <row r="57" spans="1:25" ht="31.5">
      <c r="A57" s="137">
        <v>51</v>
      </c>
      <c r="B57" s="156">
        <v>98</v>
      </c>
      <c r="C57" s="162" t="s">
        <v>442</v>
      </c>
      <c r="D57" s="163" t="s">
        <v>25</v>
      </c>
      <c r="E57" s="162" t="s">
        <v>443</v>
      </c>
      <c r="F57" s="163" t="s">
        <v>25</v>
      </c>
      <c r="G57" s="102"/>
      <c r="H57" s="102"/>
      <c r="I57" s="102"/>
      <c r="J57" s="102"/>
      <c r="K57" s="99" t="s">
        <v>1134</v>
      </c>
      <c r="L57" s="100" t="s">
        <v>1063</v>
      </c>
      <c r="M57" s="101" t="s">
        <v>648</v>
      </c>
      <c r="N57" s="102"/>
      <c r="O57" s="102"/>
      <c r="P57" s="102"/>
      <c r="Q57" s="102"/>
      <c r="R57" s="102"/>
      <c r="S57" s="102"/>
      <c r="T57" s="102"/>
      <c r="U57" s="102"/>
      <c r="V57" s="102"/>
      <c r="W57" s="102"/>
      <c r="X57" s="139">
        <f t="shared" si="0"/>
        <v>0</v>
      </c>
      <c r="Y57" s="102"/>
    </row>
    <row r="58" spans="1:25" ht="31.5">
      <c r="A58" s="137">
        <v>52</v>
      </c>
      <c r="B58" s="156">
        <v>100</v>
      </c>
      <c r="C58" s="162" t="s">
        <v>434</v>
      </c>
      <c r="D58" s="163" t="s">
        <v>25</v>
      </c>
      <c r="E58" s="162" t="s">
        <v>435</v>
      </c>
      <c r="F58" s="163" t="s">
        <v>25</v>
      </c>
      <c r="G58" s="102"/>
      <c r="H58" s="102"/>
      <c r="I58" s="102"/>
      <c r="J58" s="102"/>
      <c r="K58" s="99" t="s">
        <v>1134</v>
      </c>
      <c r="L58" s="100" t="s">
        <v>1063</v>
      </c>
      <c r="M58" s="101" t="s">
        <v>648</v>
      </c>
      <c r="N58" s="102"/>
      <c r="O58" s="102"/>
      <c r="P58" s="102"/>
      <c r="Q58" s="102"/>
      <c r="R58" s="102"/>
      <c r="S58" s="102"/>
      <c r="T58" s="102"/>
      <c r="U58" s="102"/>
      <c r="V58" s="102"/>
      <c r="W58" s="102"/>
      <c r="X58" s="139">
        <f t="shared" si="0"/>
        <v>0</v>
      </c>
      <c r="Y58" s="102"/>
    </row>
    <row r="59" spans="1:25" ht="31.5">
      <c r="A59" s="137">
        <v>53</v>
      </c>
      <c r="B59" s="156">
        <v>101</v>
      </c>
      <c r="C59" s="162" t="s">
        <v>446</v>
      </c>
      <c r="D59" s="163" t="s">
        <v>25</v>
      </c>
      <c r="E59" s="162" t="s">
        <v>1050</v>
      </c>
      <c r="F59" s="163" t="s">
        <v>25</v>
      </c>
      <c r="G59" s="102"/>
      <c r="H59" s="102"/>
      <c r="I59" s="102"/>
      <c r="J59" s="102"/>
      <c r="K59" s="99" t="s">
        <v>1134</v>
      </c>
      <c r="L59" s="100" t="s">
        <v>1063</v>
      </c>
      <c r="M59" s="101" t="s">
        <v>648</v>
      </c>
      <c r="N59" s="102"/>
      <c r="O59" s="102"/>
      <c r="P59" s="102"/>
      <c r="Q59" s="102"/>
      <c r="R59" s="102"/>
      <c r="S59" s="102"/>
      <c r="T59" s="102"/>
      <c r="U59" s="102"/>
      <c r="V59" s="102"/>
      <c r="W59" s="102"/>
      <c r="X59" s="139">
        <f t="shared" si="0"/>
        <v>0</v>
      </c>
      <c r="Y59" s="102"/>
    </row>
    <row r="60" spans="1:25" ht="31.5">
      <c r="A60" s="137">
        <v>54</v>
      </c>
      <c r="B60" s="156">
        <v>103</v>
      </c>
      <c r="C60" s="162" t="s">
        <v>449</v>
      </c>
      <c r="D60" s="163" t="s">
        <v>25</v>
      </c>
      <c r="E60" s="162" t="s">
        <v>450</v>
      </c>
      <c r="F60" s="163" t="s">
        <v>25</v>
      </c>
      <c r="G60" s="102"/>
      <c r="H60" s="102"/>
      <c r="I60" s="102"/>
      <c r="J60" s="102"/>
      <c r="K60" s="99" t="s">
        <v>1134</v>
      </c>
      <c r="L60" s="100" t="s">
        <v>1063</v>
      </c>
      <c r="M60" s="101" t="s">
        <v>648</v>
      </c>
      <c r="N60" s="102"/>
      <c r="O60" s="102"/>
      <c r="P60" s="102"/>
      <c r="Q60" s="102"/>
      <c r="R60" s="102"/>
      <c r="S60" s="102"/>
      <c r="T60" s="102"/>
      <c r="U60" s="102"/>
      <c r="V60" s="102"/>
      <c r="W60" s="102"/>
      <c r="X60" s="139">
        <f t="shared" si="0"/>
        <v>0</v>
      </c>
      <c r="Y60" s="102"/>
    </row>
    <row r="61" spans="1:25" ht="31.5">
      <c r="A61" s="137">
        <v>55</v>
      </c>
      <c r="B61" s="156">
        <v>105</v>
      </c>
      <c r="C61" s="162" t="s">
        <v>453</v>
      </c>
      <c r="D61" s="163" t="s">
        <v>25</v>
      </c>
      <c r="E61" s="162" t="s">
        <v>454</v>
      </c>
      <c r="F61" s="163" t="s">
        <v>25</v>
      </c>
      <c r="G61" s="102"/>
      <c r="H61" s="102"/>
      <c r="I61" s="102"/>
      <c r="J61" s="102"/>
      <c r="K61" s="99" t="s">
        <v>1134</v>
      </c>
      <c r="L61" s="100" t="s">
        <v>1063</v>
      </c>
      <c r="M61" s="101" t="s">
        <v>648</v>
      </c>
      <c r="N61" s="102"/>
      <c r="O61" s="102"/>
      <c r="P61" s="102"/>
      <c r="Q61" s="102"/>
      <c r="R61" s="102"/>
      <c r="S61" s="102"/>
      <c r="T61" s="102"/>
      <c r="U61" s="102"/>
      <c r="V61" s="102"/>
      <c r="W61" s="102"/>
      <c r="X61" s="139">
        <f t="shared" si="0"/>
        <v>0</v>
      </c>
      <c r="Y61" s="102"/>
    </row>
    <row r="62" spans="1:25" ht="47.25">
      <c r="A62" s="137">
        <v>56</v>
      </c>
      <c r="B62" s="156">
        <v>106</v>
      </c>
      <c r="C62" s="162" t="s">
        <v>455</v>
      </c>
      <c r="D62" s="163" t="s">
        <v>105</v>
      </c>
      <c r="E62" s="162" t="s">
        <v>456</v>
      </c>
      <c r="F62" s="163" t="s">
        <v>105</v>
      </c>
      <c r="G62" s="102"/>
      <c r="H62" s="102"/>
      <c r="I62" s="102"/>
      <c r="J62" s="102"/>
      <c r="K62" s="99" t="s">
        <v>1134</v>
      </c>
      <c r="L62" s="100" t="s">
        <v>1063</v>
      </c>
      <c r="M62" s="101" t="s">
        <v>648</v>
      </c>
      <c r="N62" s="102"/>
      <c r="O62" s="102"/>
      <c r="P62" s="102"/>
      <c r="Q62" s="102"/>
      <c r="R62" s="102"/>
      <c r="S62" s="102"/>
      <c r="T62" s="102"/>
      <c r="U62" s="102"/>
      <c r="V62" s="102"/>
      <c r="W62" s="102"/>
      <c r="X62" s="139">
        <f t="shared" si="0"/>
        <v>0</v>
      </c>
      <c r="Y62" s="102"/>
    </row>
    <row r="63" spans="1:25">
      <c r="A63" s="137">
        <v>57</v>
      </c>
      <c r="B63" s="95">
        <v>107</v>
      </c>
      <c r="C63" s="234" t="s">
        <v>984</v>
      </c>
      <c r="D63" s="234"/>
      <c r="E63" s="234"/>
      <c r="F63" s="96" t="s">
        <v>1146</v>
      </c>
      <c r="G63" s="96" t="s">
        <v>1146</v>
      </c>
      <c r="H63" s="96" t="s">
        <v>1146</v>
      </c>
      <c r="I63" s="96" t="s">
        <v>1146</v>
      </c>
      <c r="J63" s="96" t="s">
        <v>1146</v>
      </c>
      <c r="K63" s="96" t="s">
        <v>1146</v>
      </c>
      <c r="L63" s="96" t="s">
        <v>1146</v>
      </c>
      <c r="M63" s="96" t="s">
        <v>1146</v>
      </c>
      <c r="N63" s="96" t="s">
        <v>1146</v>
      </c>
      <c r="O63" s="96" t="s">
        <v>1146</v>
      </c>
      <c r="P63" s="96" t="s">
        <v>1146</v>
      </c>
      <c r="Q63" s="96" t="s">
        <v>1146</v>
      </c>
      <c r="R63" s="96" t="s">
        <v>1146</v>
      </c>
      <c r="S63" s="96" t="s">
        <v>1146</v>
      </c>
      <c r="T63" s="96" t="s">
        <v>1146</v>
      </c>
      <c r="U63" s="96" t="s">
        <v>1146</v>
      </c>
      <c r="V63" s="96" t="s">
        <v>1146</v>
      </c>
      <c r="W63" s="96" t="s">
        <v>1146</v>
      </c>
      <c r="X63" s="96" t="s">
        <v>1146</v>
      </c>
      <c r="Y63" s="96" t="s">
        <v>1146</v>
      </c>
    </row>
    <row r="64" spans="1:25" ht="31.5">
      <c r="A64" s="137">
        <v>58</v>
      </c>
      <c r="B64" s="156">
        <v>110</v>
      </c>
      <c r="C64" s="162" t="s">
        <v>459</v>
      </c>
      <c r="D64" s="163" t="s">
        <v>23</v>
      </c>
      <c r="E64" s="162" t="s">
        <v>460</v>
      </c>
      <c r="F64" s="163" t="s">
        <v>25</v>
      </c>
      <c r="G64" s="102"/>
      <c r="H64" s="102"/>
      <c r="I64" s="102"/>
      <c r="J64" s="102"/>
      <c r="K64" s="99" t="s">
        <v>1134</v>
      </c>
      <c r="L64" s="100" t="s">
        <v>1063</v>
      </c>
      <c r="M64" s="101" t="s">
        <v>648</v>
      </c>
      <c r="N64" s="102"/>
      <c r="O64" s="102"/>
      <c r="P64" s="102"/>
      <c r="Q64" s="102"/>
      <c r="R64" s="102"/>
      <c r="S64" s="102"/>
      <c r="T64" s="102"/>
      <c r="U64" s="102"/>
      <c r="V64" s="102"/>
      <c r="W64" s="102"/>
      <c r="X64" s="139">
        <f t="shared" si="0"/>
        <v>0</v>
      </c>
      <c r="Y64" s="102"/>
    </row>
    <row r="65" spans="1:25" ht="31.5">
      <c r="A65" s="137">
        <v>59</v>
      </c>
      <c r="B65" s="156">
        <v>116</v>
      </c>
      <c r="C65" s="162" t="s">
        <v>464</v>
      </c>
      <c r="D65" s="163" t="s">
        <v>105</v>
      </c>
      <c r="E65" s="162" t="s">
        <v>465</v>
      </c>
      <c r="F65" s="163" t="s">
        <v>25</v>
      </c>
      <c r="G65" s="162"/>
      <c r="H65" s="104"/>
      <c r="I65" s="164"/>
      <c r="J65" s="102"/>
      <c r="K65" s="99" t="s">
        <v>1134</v>
      </c>
      <c r="L65" s="100" t="s">
        <v>1063</v>
      </c>
      <c r="M65" s="101" t="s">
        <v>648</v>
      </c>
      <c r="N65" s="102"/>
      <c r="O65" s="102"/>
      <c r="P65" s="102"/>
      <c r="Q65" s="102"/>
      <c r="R65" s="102"/>
      <c r="S65" s="102"/>
      <c r="T65" s="102"/>
      <c r="U65" s="102"/>
      <c r="V65" s="102"/>
      <c r="W65" s="102"/>
      <c r="X65" s="139">
        <f t="shared" si="0"/>
        <v>0</v>
      </c>
      <c r="Y65" s="102"/>
    </row>
    <row r="66" spans="1:25" ht="31.5">
      <c r="A66" s="137">
        <v>60</v>
      </c>
      <c r="B66" s="156">
        <v>117</v>
      </c>
      <c r="C66" s="162" t="s">
        <v>22</v>
      </c>
      <c r="D66" s="163" t="s">
        <v>23</v>
      </c>
      <c r="E66" s="162" t="s">
        <v>471</v>
      </c>
      <c r="F66" s="163" t="s">
        <v>23</v>
      </c>
      <c r="G66" s="102"/>
      <c r="H66" s="102"/>
      <c r="I66" s="102"/>
      <c r="J66" s="102"/>
      <c r="K66" s="99" t="s">
        <v>1134</v>
      </c>
      <c r="L66" s="100" t="s">
        <v>1063</v>
      </c>
      <c r="M66" s="101" t="s">
        <v>648</v>
      </c>
      <c r="N66" s="102"/>
      <c r="O66" s="102"/>
      <c r="P66" s="102"/>
      <c r="Q66" s="102"/>
      <c r="R66" s="102"/>
      <c r="S66" s="102"/>
      <c r="T66" s="102"/>
      <c r="U66" s="102"/>
      <c r="V66" s="102"/>
      <c r="W66" s="102"/>
      <c r="X66" s="139">
        <f t="shared" si="0"/>
        <v>0</v>
      </c>
      <c r="Y66" s="102"/>
    </row>
    <row r="67" spans="1:25" ht="31.5">
      <c r="A67" s="137">
        <v>61</v>
      </c>
      <c r="B67" s="156">
        <v>120</v>
      </c>
      <c r="C67" s="162" t="s">
        <v>476</v>
      </c>
      <c r="D67" s="163" t="s">
        <v>23</v>
      </c>
      <c r="E67" s="162" t="s">
        <v>477</v>
      </c>
      <c r="F67" s="163" t="s">
        <v>105</v>
      </c>
      <c r="G67" s="162"/>
      <c r="H67" s="109"/>
      <c r="I67" s="164"/>
      <c r="J67" s="102"/>
      <c r="K67" s="99" t="s">
        <v>1134</v>
      </c>
      <c r="L67" s="100" t="s">
        <v>1063</v>
      </c>
      <c r="M67" s="101" t="s">
        <v>648</v>
      </c>
      <c r="N67" s="102"/>
      <c r="O67" s="102"/>
      <c r="P67" s="102"/>
      <c r="Q67" s="102"/>
      <c r="R67" s="102"/>
      <c r="S67" s="102"/>
      <c r="T67" s="102"/>
      <c r="U67" s="102"/>
      <c r="V67" s="102"/>
      <c r="W67" s="102"/>
      <c r="X67" s="139">
        <f t="shared" si="0"/>
        <v>0</v>
      </c>
      <c r="Y67" s="102"/>
    </row>
    <row r="68" spans="1:25">
      <c r="A68" s="137">
        <v>62</v>
      </c>
      <c r="B68" s="156">
        <v>123</v>
      </c>
      <c r="C68" s="162" t="s">
        <v>481</v>
      </c>
      <c r="D68" s="163" t="s">
        <v>23</v>
      </c>
      <c r="E68" s="162" t="s">
        <v>482</v>
      </c>
      <c r="F68" s="163" t="s">
        <v>23</v>
      </c>
      <c r="G68" s="102"/>
      <c r="H68" s="102"/>
      <c r="I68" s="102"/>
      <c r="J68" s="102"/>
      <c r="K68" s="99" t="s">
        <v>1134</v>
      </c>
      <c r="L68" s="100" t="s">
        <v>1063</v>
      </c>
      <c r="M68" s="101" t="s">
        <v>648</v>
      </c>
      <c r="N68" s="102"/>
      <c r="O68" s="102"/>
      <c r="P68" s="102"/>
      <c r="Q68" s="102"/>
      <c r="R68" s="102"/>
      <c r="S68" s="102"/>
      <c r="T68" s="102"/>
      <c r="U68" s="102"/>
      <c r="V68" s="102"/>
      <c r="W68" s="102"/>
      <c r="X68" s="139">
        <f t="shared" si="0"/>
        <v>0</v>
      </c>
      <c r="Y68" s="102"/>
    </row>
    <row r="69" spans="1:25" ht="31.5">
      <c r="A69" s="137">
        <v>63</v>
      </c>
      <c r="B69" s="156">
        <v>126</v>
      </c>
      <c r="C69" s="162" t="s">
        <v>492</v>
      </c>
      <c r="D69" s="163" t="s">
        <v>23</v>
      </c>
      <c r="E69" s="162" t="s">
        <v>493</v>
      </c>
      <c r="F69" s="163" t="s">
        <v>25</v>
      </c>
      <c r="G69" s="102"/>
      <c r="H69" s="102"/>
      <c r="I69" s="102"/>
      <c r="J69" s="102"/>
      <c r="K69" s="99" t="s">
        <v>1134</v>
      </c>
      <c r="L69" s="100" t="s">
        <v>1063</v>
      </c>
      <c r="M69" s="101" t="s">
        <v>648</v>
      </c>
      <c r="N69" s="102"/>
      <c r="O69" s="102"/>
      <c r="P69" s="102"/>
      <c r="Q69" s="102"/>
      <c r="R69" s="102"/>
      <c r="S69" s="102"/>
      <c r="T69" s="102"/>
      <c r="U69" s="102"/>
      <c r="V69" s="102"/>
      <c r="W69" s="102"/>
      <c r="X69" s="139">
        <f t="shared" si="0"/>
        <v>0</v>
      </c>
      <c r="Y69" s="102"/>
    </row>
    <row r="70" spans="1:25" ht="31.5">
      <c r="A70" s="137">
        <v>64</v>
      </c>
      <c r="B70" s="156">
        <v>130</v>
      </c>
      <c r="C70" s="162" t="s">
        <v>486</v>
      </c>
      <c r="D70" s="163" t="s">
        <v>23</v>
      </c>
      <c r="E70" s="162" t="s">
        <v>487</v>
      </c>
      <c r="F70" s="163" t="s">
        <v>105</v>
      </c>
      <c r="G70" s="102"/>
      <c r="H70" s="102"/>
      <c r="I70" s="102"/>
      <c r="J70" s="102"/>
      <c r="K70" s="99" t="s">
        <v>1134</v>
      </c>
      <c r="L70" s="100" t="s">
        <v>1063</v>
      </c>
      <c r="M70" s="101" t="s">
        <v>648</v>
      </c>
      <c r="N70" s="102"/>
      <c r="O70" s="102"/>
      <c r="P70" s="102"/>
      <c r="Q70" s="102"/>
      <c r="R70" s="102"/>
      <c r="S70" s="102"/>
      <c r="T70" s="102"/>
      <c r="U70" s="102"/>
      <c r="V70" s="102"/>
      <c r="W70" s="102"/>
      <c r="X70" s="139">
        <f t="shared" si="0"/>
        <v>0</v>
      </c>
      <c r="Y70" s="102"/>
    </row>
    <row r="71" spans="1:25" ht="47.25">
      <c r="A71" s="137">
        <v>65</v>
      </c>
      <c r="B71" s="156">
        <v>134</v>
      </c>
      <c r="C71" s="104" t="s">
        <v>1069</v>
      </c>
      <c r="D71" s="163" t="s">
        <v>26</v>
      </c>
      <c r="E71" s="162" t="s">
        <v>1068</v>
      </c>
      <c r="F71" s="163" t="s">
        <v>26</v>
      </c>
      <c r="G71" s="102"/>
      <c r="H71" s="102"/>
      <c r="I71" s="102"/>
      <c r="J71" s="102"/>
      <c r="K71" s="99" t="s">
        <v>1134</v>
      </c>
      <c r="L71" s="100" t="s">
        <v>1063</v>
      </c>
      <c r="M71" s="101" t="s">
        <v>648</v>
      </c>
      <c r="N71" s="102"/>
      <c r="O71" s="102"/>
      <c r="P71" s="102"/>
      <c r="Q71" s="102"/>
      <c r="R71" s="102"/>
      <c r="S71" s="102"/>
      <c r="T71" s="102"/>
      <c r="U71" s="102"/>
      <c r="V71" s="102"/>
      <c r="W71" s="102"/>
      <c r="X71" s="139">
        <f t="shared" si="0"/>
        <v>0</v>
      </c>
      <c r="Y71" s="102"/>
    </row>
    <row r="72" spans="1:25">
      <c r="A72" s="137">
        <v>66</v>
      </c>
      <c r="B72" s="95">
        <v>135</v>
      </c>
      <c r="C72" s="234" t="s">
        <v>985</v>
      </c>
      <c r="D72" s="234"/>
      <c r="E72" s="234"/>
      <c r="F72" s="96" t="s">
        <v>1146</v>
      </c>
      <c r="G72" s="96" t="s">
        <v>1146</v>
      </c>
      <c r="H72" s="96" t="s">
        <v>1146</v>
      </c>
      <c r="I72" s="96" t="s">
        <v>1146</v>
      </c>
      <c r="J72" s="96" t="s">
        <v>1146</v>
      </c>
      <c r="K72" s="96" t="s">
        <v>1146</v>
      </c>
      <c r="L72" s="96" t="s">
        <v>1146</v>
      </c>
      <c r="M72" s="96" t="s">
        <v>1146</v>
      </c>
      <c r="N72" s="96" t="s">
        <v>1146</v>
      </c>
      <c r="O72" s="96" t="s">
        <v>1146</v>
      </c>
      <c r="P72" s="96" t="s">
        <v>1146</v>
      </c>
      <c r="Q72" s="96" t="s">
        <v>1146</v>
      </c>
      <c r="R72" s="96" t="s">
        <v>1146</v>
      </c>
      <c r="S72" s="96" t="s">
        <v>1146</v>
      </c>
      <c r="T72" s="96" t="s">
        <v>1146</v>
      </c>
      <c r="U72" s="96" t="s">
        <v>1146</v>
      </c>
      <c r="V72" s="96" t="s">
        <v>1146</v>
      </c>
      <c r="W72" s="96" t="s">
        <v>1146</v>
      </c>
      <c r="X72" s="96" t="s">
        <v>1146</v>
      </c>
      <c r="Y72" s="96" t="s">
        <v>1146</v>
      </c>
    </row>
    <row r="73" spans="1:25">
      <c r="A73" s="137">
        <v>67</v>
      </c>
      <c r="B73" s="95">
        <v>136</v>
      </c>
      <c r="C73" s="234" t="s">
        <v>986</v>
      </c>
      <c r="D73" s="234"/>
      <c r="E73" s="234"/>
      <c r="F73" s="96" t="s">
        <v>1146</v>
      </c>
      <c r="G73" s="96" t="s">
        <v>1146</v>
      </c>
      <c r="H73" s="96" t="s">
        <v>1146</v>
      </c>
      <c r="I73" s="96" t="s">
        <v>1146</v>
      </c>
      <c r="J73" s="96" t="s">
        <v>1146</v>
      </c>
      <c r="K73" s="96" t="s">
        <v>1146</v>
      </c>
      <c r="L73" s="96" t="s">
        <v>1146</v>
      </c>
      <c r="M73" s="96" t="s">
        <v>1146</v>
      </c>
      <c r="N73" s="96" t="s">
        <v>1146</v>
      </c>
      <c r="O73" s="96" t="s">
        <v>1146</v>
      </c>
      <c r="P73" s="96" t="s">
        <v>1146</v>
      </c>
      <c r="Q73" s="96" t="s">
        <v>1146</v>
      </c>
      <c r="R73" s="96" t="s">
        <v>1146</v>
      </c>
      <c r="S73" s="96" t="s">
        <v>1146</v>
      </c>
      <c r="T73" s="96" t="s">
        <v>1146</v>
      </c>
      <c r="U73" s="96" t="s">
        <v>1146</v>
      </c>
      <c r="V73" s="96" t="s">
        <v>1146</v>
      </c>
      <c r="W73" s="96" t="s">
        <v>1146</v>
      </c>
      <c r="X73" s="96" t="s">
        <v>1146</v>
      </c>
      <c r="Y73" s="96" t="s">
        <v>1146</v>
      </c>
    </row>
    <row r="74" spans="1:25" ht="31.5">
      <c r="A74" s="137">
        <v>68</v>
      </c>
      <c r="B74" s="156">
        <v>139</v>
      </c>
      <c r="C74" s="162" t="s">
        <v>1046</v>
      </c>
      <c r="D74" s="163" t="s">
        <v>23</v>
      </c>
      <c r="E74" s="162" t="s">
        <v>501</v>
      </c>
      <c r="F74" s="163" t="s">
        <v>25</v>
      </c>
      <c r="G74" s="102"/>
      <c r="H74" s="102"/>
      <c r="I74" s="102"/>
      <c r="J74" s="102"/>
      <c r="K74" s="99" t="s">
        <v>1134</v>
      </c>
      <c r="L74" s="100" t="s">
        <v>1063</v>
      </c>
      <c r="M74" s="101" t="s">
        <v>648</v>
      </c>
      <c r="N74" s="102"/>
      <c r="O74" s="102"/>
      <c r="P74" s="102"/>
      <c r="Q74" s="102"/>
      <c r="R74" s="102"/>
      <c r="S74" s="102"/>
      <c r="T74" s="102"/>
      <c r="U74" s="102"/>
      <c r="V74" s="102"/>
      <c r="W74" s="102"/>
      <c r="X74" s="139">
        <f t="shared" ref="X74:X134" si="1">COUNTIF($N74:$W74,"x")</f>
        <v>0</v>
      </c>
      <c r="Y74" s="102"/>
    </row>
    <row r="75" spans="1:25" ht="31.5">
      <c r="A75" s="137">
        <v>69</v>
      </c>
      <c r="B75" s="156">
        <v>144</v>
      </c>
      <c r="C75" s="162" t="s">
        <v>509</v>
      </c>
      <c r="D75" s="163" t="s">
        <v>24</v>
      </c>
      <c r="E75" s="162" t="s">
        <v>510</v>
      </c>
      <c r="F75" s="163" t="s">
        <v>24</v>
      </c>
      <c r="G75" s="102"/>
      <c r="H75" s="102"/>
      <c r="I75" s="102"/>
      <c r="J75" s="102"/>
      <c r="K75" s="99" t="s">
        <v>1134</v>
      </c>
      <c r="L75" s="100" t="s">
        <v>1063</v>
      </c>
      <c r="M75" s="101" t="s">
        <v>648</v>
      </c>
      <c r="N75" s="102"/>
      <c r="O75" s="102"/>
      <c r="P75" s="102"/>
      <c r="Q75" s="102"/>
      <c r="R75" s="102"/>
      <c r="S75" s="102"/>
      <c r="T75" s="102"/>
      <c r="U75" s="102"/>
      <c r="V75" s="102"/>
      <c r="W75" s="102"/>
      <c r="X75" s="139">
        <f t="shared" si="1"/>
        <v>0</v>
      </c>
      <c r="Y75" s="102"/>
    </row>
    <row r="76" spans="1:25" ht="64.5" customHeight="1">
      <c r="A76" s="137">
        <v>70</v>
      </c>
      <c r="B76" s="158">
        <v>147</v>
      </c>
      <c r="C76" s="157" t="s">
        <v>1047</v>
      </c>
      <c r="D76" s="159" t="s">
        <v>25</v>
      </c>
      <c r="E76" s="160" t="s">
        <v>513</v>
      </c>
      <c r="F76" s="159" t="s">
        <v>25</v>
      </c>
      <c r="G76" s="157"/>
      <c r="H76" s="104"/>
      <c r="I76" s="164"/>
      <c r="J76" s="102"/>
      <c r="K76" s="99" t="s">
        <v>1134</v>
      </c>
      <c r="L76" s="100" t="s">
        <v>1063</v>
      </c>
      <c r="M76" s="101" t="s">
        <v>648</v>
      </c>
      <c r="N76" s="102"/>
      <c r="O76" s="102"/>
      <c r="P76" s="102"/>
      <c r="Q76" s="102"/>
      <c r="R76" s="102"/>
      <c r="S76" s="102"/>
      <c r="T76" s="102"/>
      <c r="U76" s="102"/>
      <c r="V76" s="102"/>
      <c r="W76" s="102"/>
      <c r="X76" s="139">
        <f t="shared" si="1"/>
        <v>0</v>
      </c>
      <c r="Y76" s="102"/>
    </row>
    <row r="77" spans="1:25" ht="31.5">
      <c r="A77" s="137">
        <v>71</v>
      </c>
      <c r="B77" s="156">
        <v>150</v>
      </c>
      <c r="C77" s="162" t="s">
        <v>525</v>
      </c>
      <c r="D77" s="163" t="s">
        <v>25</v>
      </c>
      <c r="E77" s="162" t="s">
        <v>526</v>
      </c>
      <c r="F77" s="163" t="s">
        <v>25</v>
      </c>
      <c r="G77" s="102"/>
      <c r="H77" s="102"/>
      <c r="I77" s="102"/>
      <c r="J77" s="102"/>
      <c r="K77" s="99" t="s">
        <v>1134</v>
      </c>
      <c r="L77" s="100" t="s">
        <v>1063</v>
      </c>
      <c r="M77" s="101" t="s">
        <v>648</v>
      </c>
      <c r="N77" s="102"/>
      <c r="O77" s="102"/>
      <c r="P77" s="102"/>
      <c r="Q77" s="102"/>
      <c r="R77" s="102"/>
      <c r="S77" s="102"/>
      <c r="T77" s="102"/>
      <c r="U77" s="102"/>
      <c r="V77" s="102"/>
      <c r="W77" s="102"/>
      <c r="X77" s="139">
        <f t="shared" si="1"/>
        <v>0</v>
      </c>
      <c r="Y77" s="102"/>
    </row>
    <row r="78" spans="1:25" ht="31.5">
      <c r="A78" s="137">
        <v>72</v>
      </c>
      <c r="B78" s="156">
        <v>152</v>
      </c>
      <c r="C78" s="162" t="s">
        <v>517</v>
      </c>
      <c r="D78" s="163" t="s">
        <v>24</v>
      </c>
      <c r="E78" s="162" t="s">
        <v>518</v>
      </c>
      <c r="F78" s="163" t="s">
        <v>24</v>
      </c>
      <c r="G78" s="162"/>
      <c r="H78" s="104"/>
      <c r="I78" s="164"/>
      <c r="J78" s="102"/>
      <c r="K78" s="99" t="s">
        <v>1134</v>
      </c>
      <c r="L78" s="100" t="s">
        <v>1063</v>
      </c>
      <c r="M78" s="101" t="s">
        <v>648</v>
      </c>
      <c r="N78" s="102"/>
      <c r="O78" s="102"/>
      <c r="P78" s="102"/>
      <c r="Q78" s="102"/>
      <c r="R78" s="102"/>
      <c r="S78" s="102"/>
      <c r="T78" s="102"/>
      <c r="U78" s="102"/>
      <c r="V78" s="102"/>
      <c r="W78" s="102"/>
      <c r="X78" s="139">
        <f t="shared" si="1"/>
        <v>0</v>
      </c>
      <c r="Y78" s="102"/>
    </row>
    <row r="79" spans="1:25" ht="31.5">
      <c r="A79" s="137">
        <v>73</v>
      </c>
      <c r="B79" s="156">
        <v>153</v>
      </c>
      <c r="C79" s="162" t="s">
        <v>519</v>
      </c>
      <c r="D79" s="163" t="s">
        <v>24</v>
      </c>
      <c r="E79" s="162" t="s">
        <v>520</v>
      </c>
      <c r="F79" s="163" t="s">
        <v>24</v>
      </c>
      <c r="G79" s="162"/>
      <c r="H79" s="104"/>
      <c r="I79" s="164"/>
      <c r="J79" s="102"/>
      <c r="K79" s="99" t="s">
        <v>1134</v>
      </c>
      <c r="L79" s="100" t="s">
        <v>1063</v>
      </c>
      <c r="M79" s="101" t="s">
        <v>648</v>
      </c>
      <c r="N79" s="102"/>
      <c r="O79" s="102"/>
      <c r="P79" s="102"/>
      <c r="Q79" s="102"/>
      <c r="R79" s="102"/>
      <c r="S79" s="102"/>
      <c r="T79" s="102"/>
      <c r="U79" s="102"/>
      <c r="V79" s="102"/>
      <c r="W79" s="102"/>
      <c r="X79" s="139">
        <f t="shared" si="1"/>
        <v>0</v>
      </c>
      <c r="Y79" s="102"/>
    </row>
    <row r="80" spans="1:25" ht="31.5">
      <c r="A80" s="137">
        <v>74</v>
      </c>
      <c r="B80" s="156">
        <v>154</v>
      </c>
      <c r="C80" s="162" t="s">
        <v>521</v>
      </c>
      <c r="D80" s="163" t="s">
        <v>105</v>
      </c>
      <c r="E80" s="162" t="s">
        <v>522</v>
      </c>
      <c r="F80" s="163" t="s">
        <v>105</v>
      </c>
      <c r="G80" s="102"/>
      <c r="H80" s="102"/>
      <c r="I80" s="102"/>
      <c r="J80" s="102"/>
      <c r="K80" s="99" t="s">
        <v>1134</v>
      </c>
      <c r="L80" s="100" t="s">
        <v>1063</v>
      </c>
      <c r="M80" s="101" t="s">
        <v>648</v>
      </c>
      <c r="N80" s="102"/>
      <c r="O80" s="102"/>
      <c r="P80" s="102"/>
      <c r="Q80" s="102"/>
      <c r="R80" s="102"/>
      <c r="S80" s="102"/>
      <c r="T80" s="102"/>
      <c r="U80" s="102"/>
      <c r="V80" s="102"/>
      <c r="W80" s="102"/>
      <c r="X80" s="139">
        <f t="shared" si="1"/>
        <v>0</v>
      </c>
      <c r="Y80" s="102"/>
    </row>
    <row r="81" spans="1:25" ht="47.25">
      <c r="A81" s="137">
        <v>75</v>
      </c>
      <c r="B81" s="156">
        <v>155</v>
      </c>
      <c r="C81" s="162" t="s">
        <v>523</v>
      </c>
      <c r="D81" s="163" t="s">
        <v>24</v>
      </c>
      <c r="E81" s="162" t="s">
        <v>524</v>
      </c>
      <c r="F81" s="163" t="s">
        <v>24</v>
      </c>
      <c r="G81" s="102"/>
      <c r="H81" s="102"/>
      <c r="I81" s="102"/>
      <c r="J81" s="102"/>
      <c r="K81" s="99" t="s">
        <v>1134</v>
      </c>
      <c r="L81" s="100" t="s">
        <v>1063</v>
      </c>
      <c r="M81" s="101" t="s">
        <v>648</v>
      </c>
      <c r="N81" s="102"/>
      <c r="O81" s="102"/>
      <c r="P81" s="102"/>
      <c r="Q81" s="102"/>
      <c r="R81" s="102"/>
      <c r="S81" s="102"/>
      <c r="T81" s="102"/>
      <c r="U81" s="102"/>
      <c r="V81" s="102"/>
      <c r="W81" s="102"/>
      <c r="X81" s="139">
        <f t="shared" si="1"/>
        <v>0</v>
      </c>
      <c r="Y81" s="102"/>
    </row>
    <row r="82" spans="1:25">
      <c r="A82" s="137">
        <v>76</v>
      </c>
      <c r="B82" s="95">
        <v>156</v>
      </c>
      <c r="C82" s="234" t="s">
        <v>988</v>
      </c>
      <c r="D82" s="234"/>
      <c r="E82" s="234"/>
      <c r="F82" s="96" t="s">
        <v>1146</v>
      </c>
      <c r="G82" s="96" t="s">
        <v>1146</v>
      </c>
      <c r="H82" s="96" t="s">
        <v>1146</v>
      </c>
      <c r="I82" s="96" t="s">
        <v>1146</v>
      </c>
      <c r="J82" s="96" t="s">
        <v>1146</v>
      </c>
      <c r="K82" s="96" t="s">
        <v>1146</v>
      </c>
      <c r="L82" s="96" t="s">
        <v>1146</v>
      </c>
      <c r="M82" s="96" t="s">
        <v>1146</v>
      </c>
      <c r="N82" s="96" t="s">
        <v>1146</v>
      </c>
      <c r="O82" s="96" t="s">
        <v>1146</v>
      </c>
      <c r="P82" s="96" t="s">
        <v>1146</v>
      </c>
      <c r="Q82" s="96" t="s">
        <v>1146</v>
      </c>
      <c r="R82" s="96" t="s">
        <v>1146</v>
      </c>
      <c r="S82" s="96" t="s">
        <v>1146</v>
      </c>
      <c r="T82" s="96" t="s">
        <v>1146</v>
      </c>
      <c r="U82" s="96" t="s">
        <v>1146</v>
      </c>
      <c r="V82" s="96" t="s">
        <v>1146</v>
      </c>
      <c r="W82" s="96" t="s">
        <v>1146</v>
      </c>
      <c r="X82" s="96" t="s">
        <v>1146</v>
      </c>
      <c r="Y82" s="96" t="s">
        <v>1146</v>
      </c>
    </row>
    <row r="83" spans="1:25" ht="47.25">
      <c r="A83" s="137">
        <v>77</v>
      </c>
      <c r="B83" s="156">
        <v>159</v>
      </c>
      <c r="C83" s="162" t="s">
        <v>531</v>
      </c>
      <c r="D83" s="163" t="s">
        <v>23</v>
      </c>
      <c r="E83" s="162" t="s">
        <v>532</v>
      </c>
      <c r="F83" s="163" t="s">
        <v>25</v>
      </c>
      <c r="G83" s="102"/>
      <c r="H83" s="102"/>
      <c r="I83" s="102"/>
      <c r="J83" s="102"/>
      <c r="K83" s="99" t="s">
        <v>1134</v>
      </c>
      <c r="L83" s="100" t="s">
        <v>1063</v>
      </c>
      <c r="M83" s="101" t="s">
        <v>648</v>
      </c>
      <c r="N83" s="102"/>
      <c r="O83" s="102"/>
      <c r="P83" s="102"/>
      <c r="Q83" s="102"/>
      <c r="R83" s="102"/>
      <c r="S83" s="102"/>
      <c r="T83" s="102"/>
      <c r="U83" s="102"/>
      <c r="V83" s="102"/>
      <c r="W83" s="102"/>
      <c r="X83" s="139">
        <f t="shared" si="1"/>
        <v>0</v>
      </c>
      <c r="Y83" s="102"/>
    </row>
    <row r="84" spans="1:25" ht="31.5">
      <c r="A84" s="137">
        <v>78</v>
      </c>
      <c r="B84" s="156">
        <v>162</v>
      </c>
      <c r="C84" s="162" t="s">
        <v>537</v>
      </c>
      <c r="D84" s="163" t="s">
        <v>23</v>
      </c>
      <c r="E84" s="162" t="s">
        <v>538</v>
      </c>
      <c r="F84" s="163" t="s">
        <v>25</v>
      </c>
      <c r="G84" s="102"/>
      <c r="H84" s="102"/>
      <c r="I84" s="102"/>
      <c r="J84" s="102"/>
      <c r="K84" s="99" t="s">
        <v>1134</v>
      </c>
      <c r="L84" s="100" t="s">
        <v>1063</v>
      </c>
      <c r="M84" s="101" t="s">
        <v>648</v>
      </c>
      <c r="N84" s="102"/>
      <c r="O84" s="102"/>
      <c r="P84" s="102"/>
      <c r="Q84" s="102"/>
      <c r="R84" s="102"/>
      <c r="S84" s="102"/>
      <c r="T84" s="102"/>
      <c r="U84" s="102"/>
      <c r="V84" s="102"/>
      <c r="W84" s="102"/>
      <c r="X84" s="139">
        <f t="shared" si="1"/>
        <v>0</v>
      </c>
      <c r="Y84" s="102"/>
    </row>
    <row r="85" spans="1:25" ht="31.5">
      <c r="A85" s="137">
        <v>79</v>
      </c>
      <c r="B85" s="156">
        <v>165</v>
      </c>
      <c r="C85" s="162" t="s">
        <v>543</v>
      </c>
      <c r="D85" s="163" t="s">
        <v>23</v>
      </c>
      <c r="E85" s="162" t="s">
        <v>544</v>
      </c>
      <c r="F85" s="163" t="s">
        <v>25</v>
      </c>
      <c r="G85" s="102"/>
      <c r="H85" s="102"/>
      <c r="I85" s="102"/>
      <c r="J85" s="102"/>
      <c r="K85" s="99" t="s">
        <v>1134</v>
      </c>
      <c r="L85" s="100" t="s">
        <v>1063</v>
      </c>
      <c r="M85" s="101" t="s">
        <v>648</v>
      </c>
      <c r="N85" s="102"/>
      <c r="O85" s="102"/>
      <c r="P85" s="102"/>
      <c r="Q85" s="102"/>
      <c r="R85" s="102"/>
      <c r="S85" s="102"/>
      <c r="T85" s="102"/>
      <c r="U85" s="102"/>
      <c r="V85" s="102"/>
      <c r="W85" s="102"/>
      <c r="X85" s="139">
        <f t="shared" si="1"/>
        <v>0</v>
      </c>
      <c r="Y85" s="102"/>
    </row>
    <row r="86" spans="1:25" ht="31.5">
      <c r="A86" s="137">
        <v>80</v>
      </c>
      <c r="B86" s="156">
        <v>168</v>
      </c>
      <c r="C86" s="162" t="s">
        <v>553</v>
      </c>
      <c r="D86" s="163" t="s">
        <v>23</v>
      </c>
      <c r="E86" s="162" t="s">
        <v>554</v>
      </c>
      <c r="F86" s="163" t="s">
        <v>25</v>
      </c>
      <c r="G86" s="102"/>
      <c r="H86" s="102"/>
      <c r="I86" s="102"/>
      <c r="J86" s="102"/>
      <c r="K86" s="99" t="s">
        <v>1134</v>
      </c>
      <c r="L86" s="100" t="s">
        <v>1063</v>
      </c>
      <c r="M86" s="101" t="s">
        <v>648</v>
      </c>
      <c r="N86" s="102"/>
      <c r="O86" s="102"/>
      <c r="P86" s="102"/>
      <c r="Q86" s="102"/>
      <c r="R86" s="102"/>
      <c r="S86" s="102"/>
      <c r="T86" s="102"/>
      <c r="U86" s="102"/>
      <c r="V86" s="102"/>
      <c r="W86" s="102"/>
      <c r="X86" s="139">
        <f t="shared" si="1"/>
        <v>0</v>
      </c>
      <c r="Y86" s="102"/>
    </row>
    <row r="87" spans="1:25">
      <c r="A87" s="137">
        <v>81</v>
      </c>
      <c r="B87" s="156">
        <v>169</v>
      </c>
      <c r="C87" s="162" t="s">
        <v>549</v>
      </c>
      <c r="D87" s="163" t="s">
        <v>105</v>
      </c>
      <c r="E87" s="162" t="s">
        <v>550</v>
      </c>
      <c r="F87" s="163" t="s">
        <v>105</v>
      </c>
      <c r="G87" s="102"/>
      <c r="H87" s="102"/>
      <c r="I87" s="102"/>
      <c r="J87" s="102"/>
      <c r="K87" s="99" t="s">
        <v>1134</v>
      </c>
      <c r="L87" s="100" t="s">
        <v>1063</v>
      </c>
      <c r="M87" s="101" t="s">
        <v>648</v>
      </c>
      <c r="N87" s="102"/>
      <c r="O87" s="102"/>
      <c r="P87" s="102"/>
      <c r="Q87" s="102"/>
      <c r="R87" s="102"/>
      <c r="S87" s="102"/>
      <c r="T87" s="102"/>
      <c r="U87" s="102"/>
      <c r="V87" s="102"/>
      <c r="W87" s="102"/>
      <c r="X87" s="139">
        <f t="shared" si="1"/>
        <v>0</v>
      </c>
      <c r="Y87" s="102"/>
    </row>
    <row r="88" spans="1:25" ht="31.5">
      <c r="A88" s="137">
        <v>82</v>
      </c>
      <c r="B88" s="156">
        <v>174</v>
      </c>
      <c r="C88" s="162" t="s">
        <v>562</v>
      </c>
      <c r="D88" s="163" t="s">
        <v>23</v>
      </c>
      <c r="E88" s="162" t="s">
        <v>563</v>
      </c>
      <c r="F88" s="163" t="s">
        <v>25</v>
      </c>
      <c r="G88" s="102"/>
      <c r="H88" s="102"/>
      <c r="I88" s="102"/>
      <c r="J88" s="102"/>
      <c r="K88" s="99" t="s">
        <v>1134</v>
      </c>
      <c r="L88" s="100" t="s">
        <v>1063</v>
      </c>
      <c r="M88" s="101" t="s">
        <v>648</v>
      </c>
      <c r="N88" s="102"/>
      <c r="O88" s="102"/>
      <c r="P88" s="102"/>
      <c r="Q88" s="102"/>
      <c r="R88" s="102"/>
      <c r="S88" s="102"/>
      <c r="T88" s="102"/>
      <c r="U88" s="102"/>
      <c r="V88" s="102"/>
      <c r="W88" s="102"/>
      <c r="X88" s="139">
        <f t="shared" si="1"/>
        <v>0</v>
      </c>
      <c r="Y88" s="102"/>
    </row>
    <row r="89" spans="1:25">
      <c r="A89" s="137">
        <v>83</v>
      </c>
      <c r="B89" s="156">
        <v>175</v>
      </c>
      <c r="C89" s="162" t="s">
        <v>557</v>
      </c>
      <c r="D89" s="163" t="s">
        <v>23</v>
      </c>
      <c r="E89" s="162" t="s">
        <v>558</v>
      </c>
      <c r="F89" s="163" t="s">
        <v>25</v>
      </c>
      <c r="G89" s="102"/>
      <c r="H89" s="102"/>
      <c r="I89" s="102"/>
      <c r="J89" s="102"/>
      <c r="K89" s="99" t="s">
        <v>1134</v>
      </c>
      <c r="L89" s="100" t="s">
        <v>1063</v>
      </c>
      <c r="M89" s="101" t="s">
        <v>648</v>
      </c>
      <c r="N89" s="102"/>
      <c r="O89" s="102"/>
      <c r="P89" s="102"/>
      <c r="Q89" s="102"/>
      <c r="R89" s="102"/>
      <c r="S89" s="102"/>
      <c r="T89" s="102"/>
      <c r="U89" s="102"/>
      <c r="V89" s="102"/>
      <c r="W89" s="102"/>
      <c r="X89" s="139">
        <f t="shared" si="1"/>
        <v>0</v>
      </c>
      <c r="Y89" s="102"/>
    </row>
    <row r="90" spans="1:25">
      <c r="A90" s="137">
        <v>84</v>
      </c>
      <c r="B90" s="95">
        <v>176</v>
      </c>
      <c r="C90" s="234" t="s">
        <v>989</v>
      </c>
      <c r="D90" s="234"/>
      <c r="E90" s="234"/>
      <c r="F90" s="96" t="s">
        <v>1146</v>
      </c>
      <c r="G90" s="96" t="s">
        <v>1146</v>
      </c>
      <c r="H90" s="96" t="s">
        <v>1146</v>
      </c>
      <c r="I90" s="96" t="s">
        <v>1146</v>
      </c>
      <c r="J90" s="96" t="s">
        <v>1146</v>
      </c>
      <c r="K90" s="96" t="s">
        <v>1146</v>
      </c>
      <c r="L90" s="96" t="s">
        <v>1146</v>
      </c>
      <c r="M90" s="96" t="s">
        <v>1146</v>
      </c>
      <c r="N90" s="96" t="s">
        <v>1146</v>
      </c>
      <c r="O90" s="96" t="s">
        <v>1146</v>
      </c>
      <c r="P90" s="96" t="s">
        <v>1146</v>
      </c>
      <c r="Q90" s="96" t="s">
        <v>1146</v>
      </c>
      <c r="R90" s="96" t="s">
        <v>1146</v>
      </c>
      <c r="S90" s="96" t="s">
        <v>1146</v>
      </c>
      <c r="T90" s="96" t="s">
        <v>1146</v>
      </c>
      <c r="U90" s="96" t="s">
        <v>1146</v>
      </c>
      <c r="V90" s="96" t="s">
        <v>1146</v>
      </c>
      <c r="W90" s="96" t="s">
        <v>1146</v>
      </c>
      <c r="X90" s="96" t="s">
        <v>1146</v>
      </c>
      <c r="Y90" s="96" t="s">
        <v>1146</v>
      </c>
    </row>
    <row r="91" spans="1:25">
      <c r="A91" s="137">
        <v>85</v>
      </c>
      <c r="B91" s="156">
        <v>184</v>
      </c>
      <c r="C91" s="235" t="s">
        <v>567</v>
      </c>
      <c r="D91" s="110" t="s">
        <v>23</v>
      </c>
      <c r="E91" s="162" t="s">
        <v>565</v>
      </c>
      <c r="F91" s="163" t="s">
        <v>23</v>
      </c>
      <c r="G91" s="102"/>
      <c r="H91" s="102"/>
      <c r="I91" s="102"/>
      <c r="J91" s="102"/>
      <c r="K91" s="99" t="s">
        <v>1134</v>
      </c>
      <c r="L91" s="100" t="s">
        <v>1063</v>
      </c>
      <c r="M91" s="101" t="s">
        <v>648</v>
      </c>
      <c r="N91" s="102"/>
      <c r="O91" s="102"/>
      <c r="P91" s="102"/>
      <c r="Q91" s="102"/>
      <c r="R91" s="102"/>
      <c r="S91" s="102"/>
      <c r="T91" s="102"/>
      <c r="U91" s="102"/>
      <c r="V91" s="102"/>
      <c r="W91" s="102"/>
      <c r="X91" s="139">
        <f t="shared" si="1"/>
        <v>0</v>
      </c>
      <c r="Y91" s="102"/>
    </row>
    <row r="92" spans="1:25" ht="47.25">
      <c r="A92" s="137">
        <v>86</v>
      </c>
      <c r="B92" s="156">
        <v>185</v>
      </c>
      <c r="C92" s="235"/>
      <c r="D92" s="110" t="s">
        <v>23</v>
      </c>
      <c r="E92" s="162" t="s">
        <v>569</v>
      </c>
      <c r="F92" s="163" t="s">
        <v>23</v>
      </c>
      <c r="G92" s="102"/>
      <c r="H92" s="102"/>
      <c r="I92" s="102"/>
      <c r="J92" s="102"/>
      <c r="K92" s="99" t="s">
        <v>1134</v>
      </c>
      <c r="L92" s="100" t="s">
        <v>1063</v>
      </c>
      <c r="M92" s="101" t="s">
        <v>648</v>
      </c>
      <c r="N92" s="102"/>
      <c r="O92" s="102"/>
      <c r="P92" s="102"/>
      <c r="Q92" s="102"/>
      <c r="R92" s="102"/>
      <c r="S92" s="102"/>
      <c r="T92" s="102"/>
      <c r="U92" s="102"/>
      <c r="V92" s="102"/>
      <c r="W92" s="102"/>
      <c r="X92" s="139">
        <f t="shared" si="1"/>
        <v>0</v>
      </c>
      <c r="Y92" s="102"/>
    </row>
    <row r="93" spans="1:25">
      <c r="A93" s="137">
        <v>87</v>
      </c>
      <c r="B93" s="156">
        <v>186</v>
      </c>
      <c r="C93" s="235"/>
      <c r="D93" s="110" t="s">
        <v>23</v>
      </c>
      <c r="E93" s="162" t="s">
        <v>570</v>
      </c>
      <c r="F93" s="163" t="s">
        <v>26</v>
      </c>
      <c r="G93" s="162"/>
      <c r="H93" s="104"/>
      <c r="I93" s="164"/>
      <c r="J93" s="102"/>
      <c r="K93" s="99" t="s">
        <v>1134</v>
      </c>
      <c r="L93" s="100" t="s">
        <v>1063</v>
      </c>
      <c r="M93" s="101" t="s">
        <v>648</v>
      </c>
      <c r="N93" s="102"/>
      <c r="O93" s="102"/>
      <c r="P93" s="102"/>
      <c r="Q93" s="102"/>
      <c r="R93" s="102"/>
      <c r="S93" s="102"/>
      <c r="T93" s="102"/>
      <c r="U93" s="102"/>
      <c r="V93" s="102"/>
      <c r="W93" s="102"/>
      <c r="X93" s="139">
        <f t="shared" si="1"/>
        <v>0</v>
      </c>
      <c r="Y93" s="102"/>
    </row>
    <row r="94" spans="1:25" ht="31.5">
      <c r="A94" s="137">
        <v>88</v>
      </c>
      <c r="B94" s="156">
        <v>187</v>
      </c>
      <c r="C94" s="235"/>
      <c r="D94" s="110" t="s">
        <v>23</v>
      </c>
      <c r="E94" s="162" t="s">
        <v>572</v>
      </c>
      <c r="F94" s="163" t="s">
        <v>23</v>
      </c>
      <c r="G94" s="102"/>
      <c r="H94" s="102"/>
      <c r="I94" s="102"/>
      <c r="J94" s="102"/>
      <c r="K94" s="99" t="s">
        <v>1134</v>
      </c>
      <c r="L94" s="100" t="s">
        <v>1063</v>
      </c>
      <c r="M94" s="101" t="s">
        <v>648</v>
      </c>
      <c r="N94" s="102"/>
      <c r="O94" s="102"/>
      <c r="P94" s="102"/>
      <c r="Q94" s="102"/>
      <c r="R94" s="102"/>
      <c r="S94" s="102"/>
      <c r="T94" s="102"/>
      <c r="U94" s="102"/>
      <c r="V94" s="102"/>
      <c r="W94" s="102"/>
      <c r="X94" s="139">
        <f t="shared" si="1"/>
        <v>0</v>
      </c>
      <c r="Y94" s="102"/>
    </row>
    <row r="95" spans="1:25" ht="31.5">
      <c r="A95" s="137">
        <v>89</v>
      </c>
      <c r="B95" s="156">
        <v>189</v>
      </c>
      <c r="C95" s="162" t="s">
        <v>521</v>
      </c>
      <c r="D95" s="163" t="s">
        <v>105</v>
      </c>
      <c r="E95" s="162" t="s">
        <v>573</v>
      </c>
      <c r="F95" s="163" t="s">
        <v>105</v>
      </c>
      <c r="G95" s="102"/>
      <c r="H95" s="102"/>
      <c r="I95" s="102"/>
      <c r="J95" s="102"/>
      <c r="K95" s="99" t="s">
        <v>1134</v>
      </c>
      <c r="L95" s="100" t="s">
        <v>1063</v>
      </c>
      <c r="M95" s="101" t="s">
        <v>648</v>
      </c>
      <c r="N95" s="102"/>
      <c r="O95" s="102"/>
      <c r="P95" s="102"/>
      <c r="Q95" s="102"/>
      <c r="R95" s="102"/>
      <c r="S95" s="102"/>
      <c r="T95" s="102"/>
      <c r="U95" s="102"/>
      <c r="V95" s="102"/>
      <c r="W95" s="102"/>
      <c r="X95" s="139">
        <f t="shared" si="1"/>
        <v>0</v>
      </c>
      <c r="Y95" s="102"/>
    </row>
    <row r="96" spans="1:25" ht="31.5">
      <c r="A96" s="137">
        <v>90</v>
      </c>
      <c r="B96" s="156">
        <v>190</v>
      </c>
      <c r="C96" s="162" t="s">
        <v>517</v>
      </c>
      <c r="D96" s="163" t="s">
        <v>24</v>
      </c>
      <c r="E96" s="162" t="s">
        <v>518</v>
      </c>
      <c r="F96" s="163" t="s">
        <v>24</v>
      </c>
      <c r="G96" s="162"/>
      <c r="H96" s="104"/>
      <c r="I96" s="164"/>
      <c r="J96" s="102"/>
      <c r="K96" s="99" t="s">
        <v>1134</v>
      </c>
      <c r="L96" s="100" t="s">
        <v>1110</v>
      </c>
      <c r="M96" s="101" t="s">
        <v>648</v>
      </c>
      <c r="N96" s="102"/>
      <c r="O96" s="102"/>
      <c r="P96" s="102"/>
      <c r="Q96" s="102"/>
      <c r="R96" s="102"/>
      <c r="S96" s="102"/>
      <c r="T96" s="102"/>
      <c r="U96" s="102"/>
      <c r="V96" s="102"/>
      <c r="W96" s="102"/>
      <c r="X96" s="139">
        <f t="shared" si="1"/>
        <v>0</v>
      </c>
      <c r="Y96" s="102"/>
    </row>
    <row r="97" spans="1:25" ht="31.5">
      <c r="A97" s="137">
        <v>91</v>
      </c>
      <c r="B97" s="156">
        <v>191</v>
      </c>
      <c r="C97" s="162" t="s">
        <v>621</v>
      </c>
      <c r="D97" s="163" t="s">
        <v>24</v>
      </c>
      <c r="E97" s="162" t="s">
        <v>574</v>
      </c>
      <c r="F97" s="163" t="s">
        <v>24</v>
      </c>
      <c r="G97" s="162"/>
      <c r="H97" s="104"/>
      <c r="I97" s="164"/>
      <c r="J97" s="102"/>
      <c r="K97" s="99" t="s">
        <v>1134</v>
      </c>
      <c r="L97" s="100" t="s">
        <v>1154</v>
      </c>
      <c r="M97" s="101" t="s">
        <v>648</v>
      </c>
      <c r="N97" s="102"/>
      <c r="O97" s="102"/>
      <c r="P97" s="102"/>
      <c r="Q97" s="102"/>
      <c r="R97" s="102"/>
      <c r="S97" s="102"/>
      <c r="T97" s="102"/>
      <c r="U97" s="102"/>
      <c r="V97" s="102"/>
      <c r="W97" s="102"/>
      <c r="X97" s="139">
        <f t="shared" si="1"/>
        <v>0</v>
      </c>
      <c r="Y97" s="102"/>
    </row>
    <row r="98" spans="1:25">
      <c r="A98" s="137">
        <v>92</v>
      </c>
      <c r="B98" s="156">
        <v>198</v>
      </c>
      <c r="C98" s="235" t="s">
        <v>640</v>
      </c>
      <c r="D98" s="110" t="s">
        <v>23</v>
      </c>
      <c r="E98" s="162" t="s">
        <v>576</v>
      </c>
      <c r="F98" s="163" t="s">
        <v>23</v>
      </c>
      <c r="G98" s="162"/>
      <c r="H98" s="104"/>
      <c r="I98" s="164"/>
      <c r="J98" s="102"/>
      <c r="K98" s="99" t="s">
        <v>1134</v>
      </c>
      <c r="L98" s="100" t="s">
        <v>1063</v>
      </c>
      <c r="M98" s="101" t="s">
        <v>648</v>
      </c>
      <c r="N98" s="102"/>
      <c r="O98" s="102"/>
      <c r="P98" s="102"/>
      <c r="Q98" s="102"/>
      <c r="R98" s="102"/>
      <c r="S98" s="102"/>
      <c r="T98" s="102"/>
      <c r="U98" s="102"/>
      <c r="V98" s="102"/>
      <c r="W98" s="102"/>
      <c r="X98" s="139">
        <f t="shared" si="1"/>
        <v>0</v>
      </c>
      <c r="Y98" s="102"/>
    </row>
    <row r="99" spans="1:25">
      <c r="A99" s="137">
        <v>93</v>
      </c>
      <c r="B99" s="156">
        <v>199</v>
      </c>
      <c r="C99" s="235"/>
      <c r="D99" s="110" t="s">
        <v>23</v>
      </c>
      <c r="E99" s="162" t="s">
        <v>639</v>
      </c>
      <c r="F99" s="163" t="s">
        <v>26</v>
      </c>
      <c r="G99" s="162"/>
      <c r="H99" s="104"/>
      <c r="I99" s="164"/>
      <c r="J99" s="102"/>
      <c r="K99" s="99" t="s">
        <v>1134</v>
      </c>
      <c r="L99" s="100" t="s">
        <v>1063</v>
      </c>
      <c r="M99" s="101" t="s">
        <v>648</v>
      </c>
      <c r="N99" s="102"/>
      <c r="O99" s="102"/>
      <c r="P99" s="102"/>
      <c r="Q99" s="102"/>
      <c r="R99" s="102"/>
      <c r="S99" s="102"/>
      <c r="T99" s="102"/>
      <c r="U99" s="102"/>
      <c r="V99" s="102"/>
      <c r="W99" s="102"/>
      <c r="X99" s="139">
        <f t="shared" si="1"/>
        <v>0</v>
      </c>
      <c r="Y99" s="102"/>
    </row>
    <row r="100" spans="1:25">
      <c r="A100" s="137">
        <v>94</v>
      </c>
      <c r="B100" s="156">
        <v>200</v>
      </c>
      <c r="C100" s="235"/>
      <c r="D100" s="110" t="s">
        <v>23</v>
      </c>
      <c r="E100" s="162" t="s">
        <v>577</v>
      </c>
      <c r="F100" s="163" t="s">
        <v>23</v>
      </c>
      <c r="G100" s="102"/>
      <c r="H100" s="102"/>
      <c r="I100" s="102"/>
      <c r="J100" s="102"/>
      <c r="K100" s="99" t="s">
        <v>1134</v>
      </c>
      <c r="L100" s="100" t="s">
        <v>1063</v>
      </c>
      <c r="M100" s="101" t="s">
        <v>648</v>
      </c>
      <c r="N100" s="102"/>
      <c r="O100" s="102"/>
      <c r="P100" s="102"/>
      <c r="Q100" s="102"/>
      <c r="R100" s="102"/>
      <c r="S100" s="102"/>
      <c r="T100" s="102"/>
      <c r="U100" s="102"/>
      <c r="V100" s="102"/>
      <c r="W100" s="102"/>
      <c r="X100" s="139">
        <f t="shared" si="1"/>
        <v>0</v>
      </c>
      <c r="Y100" s="102"/>
    </row>
    <row r="101" spans="1:25">
      <c r="A101" s="137">
        <v>95</v>
      </c>
      <c r="B101" s="156">
        <v>201</v>
      </c>
      <c r="C101" s="235"/>
      <c r="D101" s="110" t="s">
        <v>23</v>
      </c>
      <c r="E101" s="162" t="s">
        <v>578</v>
      </c>
      <c r="F101" s="163" t="s">
        <v>23</v>
      </c>
      <c r="G101" s="102"/>
      <c r="H101" s="102"/>
      <c r="I101" s="102"/>
      <c r="J101" s="102"/>
      <c r="K101" s="99" t="s">
        <v>1134</v>
      </c>
      <c r="L101" s="100" t="s">
        <v>1063</v>
      </c>
      <c r="M101" s="101" t="s">
        <v>648</v>
      </c>
      <c r="N101" s="102"/>
      <c r="O101" s="102"/>
      <c r="P101" s="102"/>
      <c r="Q101" s="102"/>
      <c r="R101" s="102"/>
      <c r="S101" s="102"/>
      <c r="T101" s="102"/>
      <c r="U101" s="102"/>
      <c r="V101" s="102"/>
      <c r="W101" s="102"/>
      <c r="X101" s="139">
        <f t="shared" si="1"/>
        <v>0</v>
      </c>
      <c r="Y101" s="102"/>
    </row>
    <row r="102" spans="1:25" ht="31.5">
      <c r="A102" s="137">
        <v>96</v>
      </c>
      <c r="B102" s="156">
        <v>202</v>
      </c>
      <c r="C102" s="162" t="s">
        <v>525</v>
      </c>
      <c r="D102" s="163" t="s">
        <v>25</v>
      </c>
      <c r="E102" s="162" t="s">
        <v>575</v>
      </c>
      <c r="F102" s="163" t="s">
        <v>25</v>
      </c>
      <c r="G102" s="102"/>
      <c r="H102" s="102"/>
      <c r="I102" s="102"/>
      <c r="J102" s="102"/>
      <c r="K102" s="99" t="s">
        <v>1134</v>
      </c>
      <c r="L102" s="100" t="s">
        <v>1063</v>
      </c>
      <c r="M102" s="101" t="s">
        <v>648</v>
      </c>
      <c r="N102" s="102"/>
      <c r="O102" s="102"/>
      <c r="P102" s="102"/>
      <c r="Q102" s="102"/>
      <c r="R102" s="102"/>
      <c r="S102" s="102"/>
      <c r="T102" s="102"/>
      <c r="U102" s="102"/>
      <c r="V102" s="102"/>
      <c r="W102" s="102"/>
      <c r="X102" s="139">
        <f t="shared" si="1"/>
        <v>0</v>
      </c>
      <c r="Y102" s="102"/>
    </row>
    <row r="103" spans="1:25" ht="31.5">
      <c r="A103" s="137">
        <v>97</v>
      </c>
      <c r="B103" s="156">
        <v>205</v>
      </c>
      <c r="C103" s="162" t="s">
        <v>579</v>
      </c>
      <c r="D103" s="110" t="s">
        <v>25</v>
      </c>
      <c r="E103" s="162" t="s">
        <v>580</v>
      </c>
      <c r="F103" s="163" t="s">
        <v>25</v>
      </c>
      <c r="G103" s="102"/>
      <c r="H103" s="102"/>
      <c r="I103" s="102"/>
      <c r="J103" s="102"/>
      <c r="K103" s="99" t="s">
        <v>1134</v>
      </c>
      <c r="L103" s="100" t="s">
        <v>1063</v>
      </c>
      <c r="M103" s="101" t="s">
        <v>648</v>
      </c>
      <c r="N103" s="102"/>
      <c r="O103" s="102"/>
      <c r="P103" s="102"/>
      <c r="Q103" s="102"/>
      <c r="R103" s="102"/>
      <c r="S103" s="102"/>
      <c r="T103" s="102"/>
      <c r="U103" s="102"/>
      <c r="V103" s="102"/>
      <c r="W103" s="102"/>
      <c r="X103" s="139">
        <f t="shared" si="1"/>
        <v>0</v>
      </c>
      <c r="Y103" s="102"/>
    </row>
    <row r="104" spans="1:25" ht="47.25">
      <c r="A104" s="137">
        <v>98</v>
      </c>
      <c r="B104" s="156">
        <v>207</v>
      </c>
      <c r="C104" s="162" t="s">
        <v>581</v>
      </c>
      <c r="D104" s="163" t="s">
        <v>23</v>
      </c>
      <c r="E104" s="162" t="s">
        <v>614</v>
      </c>
      <c r="F104" s="163" t="s">
        <v>25</v>
      </c>
      <c r="G104" s="162"/>
      <c r="H104" s="104"/>
      <c r="I104" s="164"/>
      <c r="J104" s="102"/>
      <c r="K104" s="99" t="s">
        <v>1134</v>
      </c>
      <c r="L104" s="100" t="s">
        <v>1110</v>
      </c>
      <c r="M104" s="101" t="s">
        <v>648</v>
      </c>
      <c r="N104" s="102"/>
      <c r="O104" s="102"/>
      <c r="P104" s="102"/>
      <c r="Q104" s="102"/>
      <c r="R104" s="102"/>
      <c r="S104" s="102"/>
      <c r="T104" s="102"/>
      <c r="U104" s="102"/>
      <c r="V104" s="102"/>
      <c r="W104" s="102"/>
      <c r="X104" s="139">
        <f t="shared" si="1"/>
        <v>0</v>
      </c>
      <c r="Y104" s="102"/>
    </row>
    <row r="105" spans="1:25">
      <c r="A105" s="137">
        <v>99</v>
      </c>
      <c r="B105" s="95">
        <v>208</v>
      </c>
      <c r="C105" s="234" t="s">
        <v>990</v>
      </c>
      <c r="D105" s="234"/>
      <c r="E105" s="234"/>
      <c r="F105" s="96" t="s">
        <v>1146</v>
      </c>
      <c r="G105" s="96" t="s">
        <v>1146</v>
      </c>
      <c r="H105" s="96" t="s">
        <v>1146</v>
      </c>
      <c r="I105" s="96" t="s">
        <v>1146</v>
      </c>
      <c r="J105" s="96" t="s">
        <v>1146</v>
      </c>
      <c r="K105" s="96" t="s">
        <v>1146</v>
      </c>
      <c r="L105" s="96" t="s">
        <v>1146</v>
      </c>
      <c r="M105" s="96" t="s">
        <v>1146</v>
      </c>
      <c r="N105" s="96" t="s">
        <v>1146</v>
      </c>
      <c r="O105" s="96" t="s">
        <v>1146</v>
      </c>
      <c r="P105" s="96" t="s">
        <v>1146</v>
      </c>
      <c r="Q105" s="96" t="s">
        <v>1146</v>
      </c>
      <c r="R105" s="96" t="s">
        <v>1146</v>
      </c>
      <c r="S105" s="96" t="s">
        <v>1146</v>
      </c>
      <c r="T105" s="96" t="s">
        <v>1146</v>
      </c>
      <c r="U105" s="96" t="s">
        <v>1146</v>
      </c>
      <c r="V105" s="96" t="s">
        <v>1146</v>
      </c>
      <c r="W105" s="96" t="s">
        <v>1146</v>
      </c>
      <c r="X105" s="96" t="s">
        <v>1146</v>
      </c>
      <c r="Y105" s="96" t="s">
        <v>1146</v>
      </c>
    </row>
    <row r="106" spans="1:25" ht="31.5">
      <c r="A106" s="137">
        <v>100</v>
      </c>
      <c r="B106" s="156">
        <v>211</v>
      </c>
      <c r="C106" s="162" t="s">
        <v>587</v>
      </c>
      <c r="D106" s="110" t="s">
        <v>23</v>
      </c>
      <c r="E106" s="104" t="s">
        <v>1156</v>
      </c>
      <c r="F106" s="110" t="s">
        <v>25</v>
      </c>
      <c r="G106" s="102"/>
      <c r="H106" s="102"/>
      <c r="I106" s="102"/>
      <c r="J106" s="102"/>
      <c r="K106" s="99" t="s">
        <v>1134</v>
      </c>
      <c r="L106" s="100" t="s">
        <v>1063</v>
      </c>
      <c r="M106" s="101" t="s">
        <v>648</v>
      </c>
      <c r="N106" s="102"/>
      <c r="O106" s="102"/>
      <c r="P106" s="102"/>
      <c r="Q106" s="102"/>
      <c r="R106" s="102"/>
      <c r="S106" s="102"/>
      <c r="T106" s="102"/>
      <c r="U106" s="102"/>
      <c r="V106" s="102"/>
      <c r="W106" s="102"/>
      <c r="X106" s="139">
        <f t="shared" si="1"/>
        <v>0</v>
      </c>
      <c r="Y106" s="102"/>
    </row>
    <row r="107" spans="1:25" ht="31.5">
      <c r="A107" s="137">
        <v>101</v>
      </c>
      <c r="B107" s="156">
        <v>214</v>
      </c>
      <c r="C107" s="162" t="s">
        <v>591</v>
      </c>
      <c r="D107" s="110" t="s">
        <v>23</v>
      </c>
      <c r="E107" s="104" t="s">
        <v>589</v>
      </c>
      <c r="F107" s="110" t="s">
        <v>25</v>
      </c>
      <c r="G107" s="102"/>
      <c r="H107" s="102"/>
      <c r="I107" s="102"/>
      <c r="J107" s="102"/>
      <c r="K107" s="99" t="s">
        <v>1134</v>
      </c>
      <c r="L107" s="100" t="s">
        <v>1063</v>
      </c>
      <c r="M107" s="101" t="s">
        <v>648</v>
      </c>
      <c r="N107" s="102"/>
      <c r="O107" s="102"/>
      <c r="P107" s="102"/>
      <c r="Q107" s="102"/>
      <c r="R107" s="102"/>
      <c r="S107" s="102"/>
      <c r="T107" s="102"/>
      <c r="U107" s="102"/>
      <c r="V107" s="102"/>
      <c r="W107" s="102"/>
      <c r="X107" s="139">
        <f t="shared" si="1"/>
        <v>0</v>
      </c>
      <c r="Y107" s="102"/>
    </row>
    <row r="108" spans="1:25" ht="126">
      <c r="A108" s="137">
        <v>102</v>
      </c>
      <c r="B108" s="156">
        <v>215</v>
      </c>
      <c r="C108" s="162" t="s">
        <v>1072</v>
      </c>
      <c r="D108" s="163" t="s">
        <v>23</v>
      </c>
      <c r="E108" s="108" t="s">
        <v>1071</v>
      </c>
      <c r="F108" s="163" t="s">
        <v>25</v>
      </c>
      <c r="G108" s="102"/>
      <c r="H108" s="102"/>
      <c r="I108" s="102"/>
      <c r="J108" s="102"/>
      <c r="K108" s="99" t="s">
        <v>1134</v>
      </c>
      <c r="L108" s="100" t="s">
        <v>1154</v>
      </c>
      <c r="M108" s="101" t="s">
        <v>648</v>
      </c>
      <c r="N108" s="102"/>
      <c r="O108" s="102"/>
      <c r="P108" s="102"/>
      <c r="Q108" s="102"/>
      <c r="R108" s="102"/>
      <c r="S108" s="102"/>
      <c r="T108" s="102"/>
      <c r="U108" s="102"/>
      <c r="V108" s="102"/>
      <c r="W108" s="102"/>
      <c r="X108" s="139">
        <f t="shared" si="1"/>
        <v>0</v>
      </c>
      <c r="Y108" s="102"/>
    </row>
    <row r="109" spans="1:25" ht="31.5">
      <c r="A109" s="137">
        <v>103</v>
      </c>
      <c r="B109" s="156">
        <v>218</v>
      </c>
      <c r="C109" s="162" t="s">
        <v>599</v>
      </c>
      <c r="D109" s="163" t="s">
        <v>23</v>
      </c>
      <c r="E109" s="162" t="s">
        <v>598</v>
      </c>
      <c r="F109" s="163" t="s">
        <v>25</v>
      </c>
      <c r="G109" s="162"/>
      <c r="H109" s="104"/>
      <c r="I109" s="164"/>
      <c r="J109" s="102"/>
      <c r="K109" s="99" t="s">
        <v>1134</v>
      </c>
      <c r="L109" s="100" t="s">
        <v>1063</v>
      </c>
      <c r="M109" s="101" t="s">
        <v>648</v>
      </c>
      <c r="N109" s="102"/>
      <c r="O109" s="102"/>
      <c r="P109" s="102"/>
      <c r="Q109" s="102"/>
      <c r="R109" s="102"/>
      <c r="S109" s="102"/>
      <c r="T109" s="102"/>
      <c r="U109" s="102"/>
      <c r="V109" s="102"/>
      <c r="W109" s="102"/>
      <c r="X109" s="139">
        <f t="shared" si="1"/>
        <v>0</v>
      </c>
      <c r="Y109" s="102"/>
    </row>
    <row r="110" spans="1:25" ht="63">
      <c r="A110" s="137">
        <v>104</v>
      </c>
      <c r="B110" s="156">
        <v>219</v>
      </c>
      <c r="C110" s="162" t="s">
        <v>602</v>
      </c>
      <c r="D110" s="163" t="s">
        <v>23</v>
      </c>
      <c r="E110" s="162" t="s">
        <v>603</v>
      </c>
      <c r="F110" s="163" t="s">
        <v>24</v>
      </c>
      <c r="G110" s="102"/>
      <c r="H110" s="102"/>
      <c r="I110" s="102"/>
      <c r="J110" s="102"/>
      <c r="K110" s="99" t="s">
        <v>1134</v>
      </c>
      <c r="L110" s="100" t="s">
        <v>1063</v>
      </c>
      <c r="M110" s="101" t="s">
        <v>648</v>
      </c>
      <c r="N110" s="102"/>
      <c r="O110" s="102"/>
      <c r="P110" s="102"/>
      <c r="Q110" s="102"/>
      <c r="R110" s="102"/>
      <c r="S110" s="102"/>
      <c r="T110" s="102"/>
      <c r="U110" s="102"/>
      <c r="V110" s="102"/>
      <c r="W110" s="102"/>
      <c r="X110" s="139">
        <f t="shared" si="1"/>
        <v>0</v>
      </c>
      <c r="Y110" s="102"/>
    </row>
    <row r="111" spans="1:25" ht="47.25">
      <c r="A111" s="137">
        <v>105</v>
      </c>
      <c r="B111" s="156">
        <v>220</v>
      </c>
      <c r="C111" s="162" t="s">
        <v>1033</v>
      </c>
      <c r="D111" s="163" t="s">
        <v>23</v>
      </c>
      <c r="E111" s="162" t="s">
        <v>604</v>
      </c>
      <c r="F111" s="163" t="s">
        <v>26</v>
      </c>
      <c r="G111" s="102"/>
      <c r="H111" s="102"/>
      <c r="I111" s="102"/>
      <c r="J111" s="102"/>
      <c r="K111" s="99" t="s">
        <v>1134</v>
      </c>
      <c r="L111" s="100" t="s">
        <v>1063</v>
      </c>
      <c r="M111" s="101" t="s">
        <v>648</v>
      </c>
      <c r="N111" s="102"/>
      <c r="O111" s="102"/>
      <c r="P111" s="102"/>
      <c r="Q111" s="102"/>
      <c r="R111" s="102"/>
      <c r="S111" s="102"/>
      <c r="T111" s="102"/>
      <c r="U111" s="102"/>
      <c r="V111" s="102"/>
      <c r="W111" s="102"/>
      <c r="X111" s="139">
        <f t="shared" si="1"/>
        <v>0</v>
      </c>
      <c r="Y111" s="102"/>
    </row>
    <row r="112" spans="1:25" ht="31.5">
      <c r="A112" s="137">
        <v>106</v>
      </c>
      <c r="B112" s="156">
        <v>223</v>
      </c>
      <c r="C112" s="162" t="s">
        <v>605</v>
      </c>
      <c r="D112" s="163" t="s">
        <v>23</v>
      </c>
      <c r="E112" s="162" t="s">
        <v>606</v>
      </c>
      <c r="F112" s="163" t="s">
        <v>23</v>
      </c>
      <c r="G112" s="102"/>
      <c r="H112" s="102"/>
      <c r="I112" s="102"/>
      <c r="J112" s="102"/>
      <c r="K112" s="99" t="s">
        <v>1134</v>
      </c>
      <c r="L112" s="100" t="s">
        <v>1063</v>
      </c>
      <c r="M112" s="101" t="s">
        <v>648</v>
      </c>
      <c r="N112" s="102"/>
      <c r="O112" s="102"/>
      <c r="P112" s="102"/>
      <c r="Q112" s="102"/>
      <c r="R112" s="102"/>
      <c r="S112" s="102"/>
      <c r="T112" s="102"/>
      <c r="U112" s="102"/>
      <c r="V112" s="102"/>
      <c r="W112" s="102"/>
      <c r="X112" s="139">
        <f t="shared" si="1"/>
        <v>0</v>
      </c>
      <c r="Y112" s="102"/>
    </row>
    <row r="113" spans="1:25" ht="31.5">
      <c r="A113" s="137">
        <v>107</v>
      </c>
      <c r="B113" s="156">
        <v>224</v>
      </c>
      <c r="C113" s="162" t="s">
        <v>607</v>
      </c>
      <c r="D113" s="163" t="s">
        <v>23</v>
      </c>
      <c r="E113" s="162" t="s">
        <v>608</v>
      </c>
      <c r="F113" s="163" t="s">
        <v>23</v>
      </c>
      <c r="G113" s="102"/>
      <c r="H113" s="102"/>
      <c r="I113" s="102"/>
      <c r="J113" s="102"/>
      <c r="K113" s="99" t="s">
        <v>1134</v>
      </c>
      <c r="L113" s="100" t="s">
        <v>1063</v>
      </c>
      <c r="M113" s="101" t="s">
        <v>648</v>
      </c>
      <c r="N113" s="102"/>
      <c r="O113" s="102"/>
      <c r="P113" s="102"/>
      <c r="Q113" s="102"/>
      <c r="R113" s="102"/>
      <c r="S113" s="102"/>
      <c r="T113" s="102"/>
      <c r="U113" s="102"/>
      <c r="V113" s="102"/>
      <c r="W113" s="102"/>
      <c r="X113" s="139">
        <f t="shared" si="1"/>
        <v>0</v>
      </c>
      <c r="Y113" s="102"/>
    </row>
    <row r="114" spans="1:25">
      <c r="A114" s="137">
        <v>108</v>
      </c>
      <c r="B114" s="95">
        <v>225</v>
      </c>
      <c r="C114" s="234" t="s">
        <v>610</v>
      </c>
      <c r="D114" s="234"/>
      <c r="E114" s="234"/>
      <c r="F114" s="96" t="s">
        <v>1146</v>
      </c>
      <c r="G114" s="96" t="s">
        <v>1146</v>
      </c>
      <c r="H114" s="96" t="s">
        <v>1146</v>
      </c>
      <c r="I114" s="96" t="s">
        <v>1146</v>
      </c>
      <c r="J114" s="96" t="s">
        <v>1146</v>
      </c>
      <c r="K114" s="96" t="s">
        <v>1146</v>
      </c>
      <c r="L114" s="96" t="s">
        <v>1146</v>
      </c>
      <c r="M114" s="96" t="s">
        <v>1146</v>
      </c>
      <c r="N114" s="96" t="s">
        <v>1146</v>
      </c>
      <c r="O114" s="96" t="s">
        <v>1146</v>
      </c>
      <c r="P114" s="96" t="s">
        <v>1146</v>
      </c>
      <c r="Q114" s="96" t="s">
        <v>1146</v>
      </c>
      <c r="R114" s="96" t="s">
        <v>1146</v>
      </c>
      <c r="S114" s="96" t="s">
        <v>1146</v>
      </c>
      <c r="T114" s="96" t="s">
        <v>1146</v>
      </c>
      <c r="U114" s="96" t="s">
        <v>1146</v>
      </c>
      <c r="V114" s="96" t="s">
        <v>1146</v>
      </c>
      <c r="W114" s="96" t="s">
        <v>1146</v>
      </c>
      <c r="X114" s="96" t="s">
        <v>1146</v>
      </c>
      <c r="Y114" s="96" t="s">
        <v>1146</v>
      </c>
    </row>
    <row r="115" spans="1:25">
      <c r="A115" s="137">
        <v>109</v>
      </c>
      <c r="B115" s="95">
        <v>226</v>
      </c>
      <c r="C115" s="234" t="s">
        <v>609</v>
      </c>
      <c r="D115" s="234"/>
      <c r="E115" s="234"/>
      <c r="F115" s="96" t="s">
        <v>1146</v>
      </c>
      <c r="G115" s="96" t="s">
        <v>1146</v>
      </c>
      <c r="H115" s="96" t="s">
        <v>1146</v>
      </c>
      <c r="I115" s="96" t="s">
        <v>1146</v>
      </c>
      <c r="J115" s="96" t="s">
        <v>1146</v>
      </c>
      <c r="K115" s="96" t="s">
        <v>1146</v>
      </c>
      <c r="L115" s="96" t="s">
        <v>1146</v>
      </c>
      <c r="M115" s="96" t="s">
        <v>1146</v>
      </c>
      <c r="N115" s="96" t="s">
        <v>1146</v>
      </c>
      <c r="O115" s="96" t="s">
        <v>1146</v>
      </c>
      <c r="P115" s="96" t="s">
        <v>1146</v>
      </c>
      <c r="Q115" s="96" t="s">
        <v>1146</v>
      </c>
      <c r="R115" s="96" t="s">
        <v>1146</v>
      </c>
      <c r="S115" s="96" t="s">
        <v>1146</v>
      </c>
      <c r="T115" s="96" t="s">
        <v>1146</v>
      </c>
      <c r="U115" s="96" t="s">
        <v>1146</v>
      </c>
      <c r="V115" s="96" t="s">
        <v>1146</v>
      </c>
      <c r="W115" s="96" t="s">
        <v>1146</v>
      </c>
      <c r="X115" s="96" t="s">
        <v>1146</v>
      </c>
      <c r="Y115" s="96" t="s">
        <v>1146</v>
      </c>
    </row>
    <row r="116" spans="1:25">
      <c r="A116" s="137">
        <v>110</v>
      </c>
      <c r="B116" s="95">
        <v>227</v>
      </c>
      <c r="C116" s="234" t="s">
        <v>294</v>
      </c>
      <c r="D116" s="234"/>
      <c r="E116" s="234"/>
      <c r="F116" s="96" t="s">
        <v>1146</v>
      </c>
      <c r="G116" s="96" t="s">
        <v>1146</v>
      </c>
      <c r="H116" s="96" t="s">
        <v>1146</v>
      </c>
      <c r="I116" s="96" t="s">
        <v>1146</v>
      </c>
      <c r="J116" s="96" t="s">
        <v>1146</v>
      </c>
      <c r="K116" s="96" t="s">
        <v>1146</v>
      </c>
      <c r="L116" s="96" t="s">
        <v>1146</v>
      </c>
      <c r="M116" s="96" t="s">
        <v>1146</v>
      </c>
      <c r="N116" s="96" t="s">
        <v>1146</v>
      </c>
      <c r="O116" s="96" t="s">
        <v>1146</v>
      </c>
      <c r="P116" s="96" t="s">
        <v>1146</v>
      </c>
      <c r="Q116" s="96" t="s">
        <v>1146</v>
      </c>
      <c r="R116" s="96" t="s">
        <v>1146</v>
      </c>
      <c r="S116" s="96" t="s">
        <v>1146</v>
      </c>
      <c r="T116" s="96" t="s">
        <v>1146</v>
      </c>
      <c r="U116" s="96" t="s">
        <v>1146</v>
      </c>
      <c r="V116" s="96" t="s">
        <v>1146</v>
      </c>
      <c r="W116" s="96" t="s">
        <v>1146</v>
      </c>
      <c r="X116" s="96" t="s">
        <v>1146</v>
      </c>
      <c r="Y116" s="96" t="s">
        <v>1146</v>
      </c>
    </row>
    <row r="117" spans="1:25" ht="63">
      <c r="A117" s="137">
        <v>111</v>
      </c>
      <c r="B117" s="156">
        <v>228</v>
      </c>
      <c r="C117" s="162" t="s">
        <v>1073</v>
      </c>
      <c r="D117" s="163" t="s">
        <v>23</v>
      </c>
      <c r="E117" s="162" t="s">
        <v>673</v>
      </c>
      <c r="F117" s="163" t="s">
        <v>25</v>
      </c>
      <c r="G117" s="102"/>
      <c r="H117" s="102"/>
      <c r="I117" s="102"/>
      <c r="J117" s="102"/>
      <c r="K117" s="99" t="s">
        <v>1136</v>
      </c>
      <c r="L117" s="100" t="s">
        <v>1154</v>
      </c>
      <c r="M117" s="101" t="s">
        <v>648</v>
      </c>
      <c r="N117" s="102"/>
      <c r="O117" s="102"/>
      <c r="P117" s="102"/>
      <c r="Q117" s="102"/>
      <c r="R117" s="102"/>
      <c r="S117" s="102"/>
      <c r="T117" s="102"/>
      <c r="U117" s="102"/>
      <c r="V117" s="102"/>
      <c r="W117" s="102"/>
      <c r="X117" s="139">
        <f t="shared" si="1"/>
        <v>0</v>
      </c>
      <c r="Y117" s="102"/>
    </row>
    <row r="118" spans="1:25" ht="63">
      <c r="A118" s="137">
        <v>112</v>
      </c>
      <c r="B118" s="156">
        <v>231</v>
      </c>
      <c r="C118" s="162" t="s">
        <v>678</v>
      </c>
      <c r="D118" s="163" t="s">
        <v>24</v>
      </c>
      <c r="E118" s="162" t="s">
        <v>1150</v>
      </c>
      <c r="F118" s="163" t="s">
        <v>24</v>
      </c>
      <c r="G118" s="102"/>
      <c r="H118" s="102"/>
      <c r="I118" s="102"/>
      <c r="J118" s="102"/>
      <c r="K118" s="99" t="s">
        <v>1136</v>
      </c>
      <c r="L118" s="100" t="s">
        <v>1063</v>
      </c>
      <c r="M118" s="101" t="s">
        <v>648</v>
      </c>
      <c r="N118" s="102"/>
      <c r="O118" s="102"/>
      <c r="P118" s="102"/>
      <c r="Q118" s="102"/>
      <c r="R118" s="102"/>
      <c r="S118" s="102"/>
      <c r="T118" s="102"/>
      <c r="U118" s="102"/>
      <c r="V118" s="102"/>
      <c r="W118" s="102"/>
      <c r="X118" s="139">
        <f t="shared" si="1"/>
        <v>0</v>
      </c>
      <c r="Y118" s="102"/>
    </row>
    <row r="119" spans="1:25">
      <c r="A119" s="137">
        <v>113</v>
      </c>
      <c r="B119" s="95">
        <v>232</v>
      </c>
      <c r="C119" s="234" t="s">
        <v>1167</v>
      </c>
      <c r="D119" s="234"/>
      <c r="E119" s="234"/>
      <c r="F119" s="96" t="s">
        <v>1146</v>
      </c>
      <c r="G119" s="96" t="s">
        <v>1146</v>
      </c>
      <c r="H119" s="96" t="s">
        <v>1146</v>
      </c>
      <c r="I119" s="96" t="s">
        <v>1146</v>
      </c>
      <c r="J119" s="96" t="s">
        <v>1146</v>
      </c>
      <c r="K119" s="96" t="s">
        <v>1146</v>
      </c>
      <c r="L119" s="96" t="s">
        <v>1146</v>
      </c>
      <c r="M119" s="96" t="s">
        <v>1146</v>
      </c>
      <c r="N119" s="96" t="s">
        <v>1146</v>
      </c>
      <c r="O119" s="96" t="s">
        <v>1146</v>
      </c>
      <c r="P119" s="96" t="s">
        <v>1146</v>
      </c>
      <c r="Q119" s="96" t="s">
        <v>1146</v>
      </c>
      <c r="R119" s="96" t="s">
        <v>1146</v>
      </c>
      <c r="S119" s="96" t="s">
        <v>1146</v>
      </c>
      <c r="T119" s="96" t="s">
        <v>1146</v>
      </c>
      <c r="U119" s="96" t="s">
        <v>1146</v>
      </c>
      <c r="V119" s="96" t="s">
        <v>1146</v>
      </c>
      <c r="W119" s="96" t="s">
        <v>1146</v>
      </c>
      <c r="X119" s="96" t="s">
        <v>1146</v>
      </c>
      <c r="Y119" s="96" t="s">
        <v>1146</v>
      </c>
    </row>
    <row r="120" spans="1:25">
      <c r="A120" s="137">
        <v>114</v>
      </c>
      <c r="B120" s="95">
        <v>233</v>
      </c>
      <c r="C120" s="234" t="s">
        <v>1112</v>
      </c>
      <c r="D120" s="234"/>
      <c r="E120" s="234"/>
      <c r="F120" s="96" t="s">
        <v>1146</v>
      </c>
      <c r="G120" s="96" t="s">
        <v>1146</v>
      </c>
      <c r="H120" s="96" t="s">
        <v>1146</v>
      </c>
      <c r="I120" s="96" t="s">
        <v>1146</v>
      </c>
      <c r="J120" s="96" t="s">
        <v>1146</v>
      </c>
      <c r="K120" s="96" t="s">
        <v>1146</v>
      </c>
      <c r="L120" s="96" t="s">
        <v>1146</v>
      </c>
      <c r="M120" s="96" t="s">
        <v>1146</v>
      </c>
      <c r="N120" s="96" t="s">
        <v>1146</v>
      </c>
      <c r="O120" s="96" t="s">
        <v>1146</v>
      </c>
      <c r="P120" s="96" t="s">
        <v>1146</v>
      </c>
      <c r="Q120" s="96" t="s">
        <v>1146</v>
      </c>
      <c r="R120" s="96" t="s">
        <v>1146</v>
      </c>
      <c r="S120" s="96" t="s">
        <v>1146</v>
      </c>
      <c r="T120" s="96" t="s">
        <v>1146</v>
      </c>
      <c r="U120" s="96" t="s">
        <v>1146</v>
      </c>
      <c r="V120" s="96" t="s">
        <v>1146</v>
      </c>
      <c r="W120" s="96" t="s">
        <v>1146</v>
      </c>
      <c r="X120" s="96" t="s">
        <v>1146</v>
      </c>
      <c r="Y120" s="96" t="s">
        <v>1146</v>
      </c>
    </row>
    <row r="121" spans="1:25" ht="31.5">
      <c r="A121" s="137">
        <v>115</v>
      </c>
      <c r="B121" s="156">
        <v>234</v>
      </c>
      <c r="C121" s="162" t="s">
        <v>650</v>
      </c>
      <c r="D121" s="163" t="s">
        <v>25</v>
      </c>
      <c r="E121" s="162" t="s">
        <v>298</v>
      </c>
      <c r="F121" s="163" t="s">
        <v>25</v>
      </c>
      <c r="G121" s="102"/>
      <c r="H121" s="102"/>
      <c r="I121" s="102"/>
      <c r="J121" s="102"/>
      <c r="K121" s="99" t="s">
        <v>1136</v>
      </c>
      <c r="L121" s="100" t="s">
        <v>1154</v>
      </c>
      <c r="M121" s="101" t="s">
        <v>648</v>
      </c>
      <c r="N121" s="102"/>
      <c r="O121" s="102"/>
      <c r="P121" s="102"/>
      <c r="Q121" s="102"/>
      <c r="R121" s="102"/>
      <c r="S121" s="102"/>
      <c r="T121" s="102"/>
      <c r="U121" s="102"/>
      <c r="V121" s="102"/>
      <c r="W121" s="102"/>
      <c r="X121" s="139">
        <f t="shared" si="1"/>
        <v>0</v>
      </c>
      <c r="Y121" s="102"/>
    </row>
    <row r="122" spans="1:25" ht="47.25">
      <c r="A122" s="137">
        <v>116</v>
      </c>
      <c r="B122" s="156">
        <v>235</v>
      </c>
      <c r="C122" s="162" t="s">
        <v>652</v>
      </c>
      <c r="D122" s="163" t="s">
        <v>25</v>
      </c>
      <c r="E122" s="162" t="s">
        <v>651</v>
      </c>
      <c r="F122" s="163" t="s">
        <v>25</v>
      </c>
      <c r="G122" s="102"/>
      <c r="H122" s="102"/>
      <c r="I122" s="102"/>
      <c r="J122" s="102"/>
      <c r="K122" s="99" t="s">
        <v>1136</v>
      </c>
      <c r="L122" s="100" t="s">
        <v>1110</v>
      </c>
      <c r="M122" s="101" t="s">
        <v>648</v>
      </c>
      <c r="N122" s="102"/>
      <c r="O122" s="102"/>
      <c r="P122" s="102"/>
      <c r="Q122" s="102"/>
      <c r="R122" s="102"/>
      <c r="S122" s="102"/>
      <c r="T122" s="102"/>
      <c r="U122" s="102"/>
      <c r="V122" s="102"/>
      <c r="W122" s="102"/>
      <c r="X122" s="139">
        <f t="shared" si="1"/>
        <v>0</v>
      </c>
      <c r="Y122" s="102"/>
    </row>
    <row r="123" spans="1:25" ht="31.5">
      <c r="A123" s="137">
        <v>117</v>
      </c>
      <c r="B123" s="156">
        <v>236</v>
      </c>
      <c r="C123" s="162" t="s">
        <v>301</v>
      </c>
      <c r="D123" s="163" t="s">
        <v>25</v>
      </c>
      <c r="E123" s="162" t="s">
        <v>302</v>
      </c>
      <c r="F123" s="163" t="s">
        <v>25</v>
      </c>
      <c r="G123" s="102"/>
      <c r="H123" s="102"/>
      <c r="I123" s="102"/>
      <c r="J123" s="102"/>
      <c r="K123" s="99" t="s">
        <v>1136</v>
      </c>
      <c r="L123" s="100" t="s">
        <v>1110</v>
      </c>
      <c r="M123" s="101" t="s">
        <v>648</v>
      </c>
      <c r="N123" s="102"/>
      <c r="O123" s="102"/>
      <c r="P123" s="102"/>
      <c r="Q123" s="102"/>
      <c r="R123" s="102"/>
      <c r="S123" s="102"/>
      <c r="T123" s="102"/>
      <c r="U123" s="102"/>
      <c r="V123" s="102"/>
      <c r="W123" s="102"/>
      <c r="X123" s="139">
        <f t="shared" si="1"/>
        <v>0</v>
      </c>
      <c r="Y123" s="102"/>
    </row>
    <row r="124" spans="1:25" ht="31.5">
      <c r="A124" s="137">
        <v>118</v>
      </c>
      <c r="B124" s="156">
        <v>238</v>
      </c>
      <c r="C124" s="162" t="s">
        <v>679</v>
      </c>
      <c r="D124" s="163" t="s">
        <v>25</v>
      </c>
      <c r="E124" s="162" t="s">
        <v>680</v>
      </c>
      <c r="F124" s="163" t="s">
        <v>25</v>
      </c>
      <c r="G124" s="102"/>
      <c r="H124" s="102"/>
      <c r="I124" s="102"/>
      <c r="J124" s="102"/>
      <c r="K124" s="99" t="s">
        <v>1136</v>
      </c>
      <c r="L124" s="100" t="s">
        <v>1063</v>
      </c>
      <c r="M124" s="101" t="s">
        <v>648</v>
      </c>
      <c r="N124" s="102"/>
      <c r="O124" s="102"/>
      <c r="P124" s="102"/>
      <c r="Q124" s="102"/>
      <c r="R124" s="102"/>
      <c r="S124" s="102"/>
      <c r="T124" s="102"/>
      <c r="U124" s="102"/>
      <c r="V124" s="102"/>
      <c r="W124" s="102"/>
      <c r="X124" s="139">
        <f t="shared" si="1"/>
        <v>0</v>
      </c>
      <c r="Y124" s="102"/>
    </row>
    <row r="125" spans="1:25">
      <c r="A125" s="137">
        <v>119</v>
      </c>
      <c r="B125" s="95">
        <v>239</v>
      </c>
      <c r="C125" s="234" t="s">
        <v>306</v>
      </c>
      <c r="D125" s="234"/>
      <c r="E125" s="234"/>
      <c r="F125" s="96" t="s">
        <v>1146</v>
      </c>
      <c r="G125" s="96" t="s">
        <v>1146</v>
      </c>
      <c r="H125" s="96" t="s">
        <v>1146</v>
      </c>
      <c r="I125" s="96" t="s">
        <v>1146</v>
      </c>
      <c r="J125" s="96" t="s">
        <v>1146</v>
      </c>
      <c r="K125" s="96" t="s">
        <v>1146</v>
      </c>
      <c r="L125" s="96" t="s">
        <v>1146</v>
      </c>
      <c r="M125" s="96" t="s">
        <v>1146</v>
      </c>
      <c r="N125" s="96" t="s">
        <v>1146</v>
      </c>
      <c r="O125" s="96" t="s">
        <v>1146</v>
      </c>
      <c r="P125" s="96" t="s">
        <v>1146</v>
      </c>
      <c r="Q125" s="96" t="s">
        <v>1146</v>
      </c>
      <c r="R125" s="96" t="s">
        <v>1146</v>
      </c>
      <c r="S125" s="96" t="s">
        <v>1146</v>
      </c>
      <c r="T125" s="96" t="s">
        <v>1146</v>
      </c>
      <c r="U125" s="96" t="s">
        <v>1146</v>
      </c>
      <c r="V125" s="96" t="s">
        <v>1146</v>
      </c>
      <c r="W125" s="96" t="s">
        <v>1146</v>
      </c>
      <c r="X125" s="96" t="s">
        <v>1146</v>
      </c>
      <c r="Y125" s="96" t="s">
        <v>1146</v>
      </c>
    </row>
    <row r="126" spans="1:25" ht="31.5">
      <c r="A126" s="137">
        <v>120</v>
      </c>
      <c r="B126" s="156">
        <v>242</v>
      </c>
      <c r="C126" s="162" t="s">
        <v>311</v>
      </c>
      <c r="D126" s="163" t="s">
        <v>25</v>
      </c>
      <c r="E126" s="162" t="s">
        <v>312</v>
      </c>
      <c r="F126" s="163" t="s">
        <v>25</v>
      </c>
      <c r="G126" s="102"/>
      <c r="H126" s="102"/>
      <c r="I126" s="102"/>
      <c r="J126" s="102"/>
      <c r="K126" s="99" t="s">
        <v>1136</v>
      </c>
      <c r="L126" s="100" t="s">
        <v>1063</v>
      </c>
      <c r="M126" s="101" t="s">
        <v>648</v>
      </c>
      <c r="N126" s="102"/>
      <c r="O126" s="102"/>
      <c r="P126" s="102"/>
      <c r="Q126" s="102"/>
      <c r="R126" s="102"/>
      <c r="S126" s="102"/>
      <c r="T126" s="102"/>
      <c r="U126" s="102"/>
      <c r="V126" s="102"/>
      <c r="W126" s="102"/>
      <c r="X126" s="139">
        <f t="shared" si="1"/>
        <v>0</v>
      </c>
      <c r="Y126" s="102"/>
    </row>
    <row r="127" spans="1:25">
      <c r="A127" s="137">
        <v>121</v>
      </c>
      <c r="B127" s="111">
        <v>243</v>
      </c>
      <c r="C127" s="256" t="s">
        <v>313</v>
      </c>
      <c r="D127" s="256"/>
      <c r="E127" s="256"/>
      <c r="F127" s="112" t="s">
        <v>1146</v>
      </c>
      <c r="G127" s="112" t="s">
        <v>1146</v>
      </c>
      <c r="H127" s="112" t="s">
        <v>1146</v>
      </c>
      <c r="I127" s="112" t="s">
        <v>1146</v>
      </c>
      <c r="J127" s="112" t="s">
        <v>1146</v>
      </c>
      <c r="K127" s="112" t="s">
        <v>1146</v>
      </c>
      <c r="L127" s="112" t="s">
        <v>1146</v>
      </c>
      <c r="M127" s="112" t="s">
        <v>1146</v>
      </c>
      <c r="N127" s="112" t="s">
        <v>1146</v>
      </c>
      <c r="O127" s="112" t="s">
        <v>1146</v>
      </c>
      <c r="P127" s="112" t="s">
        <v>1146</v>
      </c>
      <c r="Q127" s="112" t="s">
        <v>1146</v>
      </c>
      <c r="R127" s="112" t="s">
        <v>1146</v>
      </c>
      <c r="S127" s="112" t="s">
        <v>1146</v>
      </c>
      <c r="T127" s="112" t="s">
        <v>1146</v>
      </c>
      <c r="U127" s="112" t="s">
        <v>1146</v>
      </c>
      <c r="V127" s="112" t="s">
        <v>1146</v>
      </c>
      <c r="W127" s="112" t="s">
        <v>1146</v>
      </c>
      <c r="X127" s="112" t="s">
        <v>1146</v>
      </c>
      <c r="Y127" s="112" t="s">
        <v>1146</v>
      </c>
    </row>
    <row r="128" spans="1:25" ht="51" customHeight="1">
      <c r="A128" s="137">
        <v>122</v>
      </c>
      <c r="B128" s="156">
        <v>246</v>
      </c>
      <c r="C128" s="162" t="s">
        <v>654</v>
      </c>
      <c r="D128" s="163" t="s">
        <v>25</v>
      </c>
      <c r="E128" s="162" t="s">
        <v>318</v>
      </c>
      <c r="F128" s="163" t="s">
        <v>25</v>
      </c>
      <c r="G128" s="113"/>
      <c r="H128" s="104"/>
      <c r="I128" s="164"/>
      <c r="J128" s="102"/>
      <c r="K128" s="99" t="s">
        <v>1136</v>
      </c>
      <c r="L128" s="100" t="s">
        <v>1063</v>
      </c>
      <c r="M128" s="101" t="s">
        <v>648</v>
      </c>
      <c r="N128" s="102"/>
      <c r="O128" s="102"/>
      <c r="P128" s="102"/>
      <c r="Q128" s="102"/>
      <c r="R128" s="102"/>
      <c r="S128" s="102"/>
      <c r="T128" s="102"/>
      <c r="U128" s="102"/>
      <c r="V128" s="102"/>
      <c r="W128" s="102"/>
      <c r="X128" s="139">
        <f t="shared" si="1"/>
        <v>0</v>
      </c>
      <c r="Y128" s="102"/>
    </row>
    <row r="129" spans="1:25" ht="36.75" customHeight="1">
      <c r="A129" s="137">
        <v>123</v>
      </c>
      <c r="B129" s="158">
        <v>248</v>
      </c>
      <c r="C129" s="157" t="s">
        <v>321</v>
      </c>
      <c r="D129" s="159" t="s">
        <v>25</v>
      </c>
      <c r="E129" s="157" t="s">
        <v>655</v>
      </c>
      <c r="F129" s="159" t="s">
        <v>25</v>
      </c>
      <c r="G129" s="113"/>
      <c r="H129" s="113"/>
      <c r="I129" s="164"/>
      <c r="J129" s="102"/>
      <c r="K129" s="99" t="s">
        <v>1136</v>
      </c>
      <c r="L129" s="100" t="s">
        <v>1063</v>
      </c>
      <c r="M129" s="101" t="s">
        <v>648</v>
      </c>
      <c r="N129" s="102"/>
      <c r="O129" s="102"/>
      <c r="P129" s="102"/>
      <c r="Q129" s="102"/>
      <c r="R129" s="102"/>
      <c r="S129" s="102"/>
      <c r="T129" s="102"/>
      <c r="U129" s="102"/>
      <c r="V129" s="102"/>
      <c r="W129" s="102"/>
      <c r="X129" s="139">
        <f t="shared" si="1"/>
        <v>0</v>
      </c>
      <c r="Y129" s="102"/>
    </row>
    <row r="130" spans="1:25" ht="47.25">
      <c r="A130" s="137">
        <v>124</v>
      </c>
      <c r="B130" s="156">
        <v>251</v>
      </c>
      <c r="C130" s="162" t="s">
        <v>657</v>
      </c>
      <c r="D130" s="163" t="s">
        <v>25</v>
      </c>
      <c r="E130" s="162" t="s">
        <v>681</v>
      </c>
      <c r="F130" s="163" t="s">
        <v>25</v>
      </c>
      <c r="G130" s="157"/>
      <c r="H130" s="108"/>
      <c r="I130" s="164"/>
      <c r="J130" s="102"/>
      <c r="K130" s="99" t="s">
        <v>1136</v>
      </c>
      <c r="L130" s="100" t="s">
        <v>1063</v>
      </c>
      <c r="M130" s="101" t="s">
        <v>648</v>
      </c>
      <c r="N130" s="102"/>
      <c r="O130" s="102"/>
      <c r="P130" s="102"/>
      <c r="Q130" s="102"/>
      <c r="R130" s="102"/>
      <c r="S130" s="102"/>
      <c r="T130" s="102"/>
      <c r="U130" s="102"/>
      <c r="V130" s="102"/>
      <c r="W130" s="102"/>
      <c r="X130" s="139">
        <f t="shared" si="1"/>
        <v>0</v>
      </c>
      <c r="Y130" s="102"/>
    </row>
    <row r="131" spans="1:25" ht="31.5">
      <c r="A131" s="137">
        <v>125</v>
      </c>
      <c r="B131" s="156">
        <v>252</v>
      </c>
      <c r="C131" s="162" t="s">
        <v>658</v>
      </c>
      <c r="D131" s="163" t="s">
        <v>26</v>
      </c>
      <c r="E131" s="162" t="s">
        <v>660</v>
      </c>
      <c r="F131" s="163" t="s">
        <v>26</v>
      </c>
      <c r="G131" s="102"/>
      <c r="H131" s="102"/>
      <c r="I131" s="102"/>
      <c r="J131" s="102"/>
      <c r="K131" s="99" t="s">
        <v>1136</v>
      </c>
      <c r="L131" s="100" t="s">
        <v>1110</v>
      </c>
      <c r="M131" s="101" t="s">
        <v>648</v>
      </c>
      <c r="N131" s="102"/>
      <c r="O131" s="102"/>
      <c r="P131" s="102"/>
      <c r="Q131" s="102"/>
      <c r="R131" s="102"/>
      <c r="S131" s="102"/>
      <c r="T131" s="102"/>
      <c r="U131" s="102"/>
      <c r="V131" s="102"/>
      <c r="W131" s="102"/>
      <c r="X131" s="139">
        <f t="shared" si="1"/>
        <v>0</v>
      </c>
      <c r="Y131" s="102"/>
    </row>
    <row r="132" spans="1:25">
      <c r="A132" s="137">
        <v>126</v>
      </c>
      <c r="B132" s="95">
        <v>253</v>
      </c>
      <c r="C132" s="234" t="s">
        <v>1198</v>
      </c>
      <c r="D132" s="234"/>
      <c r="E132" s="234"/>
      <c r="F132" s="96" t="s">
        <v>1146</v>
      </c>
      <c r="G132" s="96" t="s">
        <v>1146</v>
      </c>
      <c r="H132" s="96" t="s">
        <v>1146</v>
      </c>
      <c r="I132" s="96" t="s">
        <v>1146</v>
      </c>
      <c r="J132" s="96" t="s">
        <v>1146</v>
      </c>
      <c r="K132" s="96" t="s">
        <v>1146</v>
      </c>
      <c r="L132" s="96" t="s">
        <v>1146</v>
      </c>
      <c r="M132" s="96" t="s">
        <v>1146</v>
      </c>
      <c r="N132" s="96" t="s">
        <v>1146</v>
      </c>
      <c r="O132" s="96" t="s">
        <v>1146</v>
      </c>
      <c r="P132" s="96" t="s">
        <v>1146</v>
      </c>
      <c r="Q132" s="96" t="s">
        <v>1146</v>
      </c>
      <c r="R132" s="96" t="s">
        <v>1146</v>
      </c>
      <c r="S132" s="96" t="s">
        <v>1146</v>
      </c>
      <c r="T132" s="96" t="s">
        <v>1146</v>
      </c>
      <c r="U132" s="96" t="s">
        <v>1146</v>
      </c>
      <c r="V132" s="96" t="s">
        <v>1146</v>
      </c>
      <c r="W132" s="96" t="s">
        <v>1146</v>
      </c>
      <c r="X132" s="96" t="s">
        <v>1146</v>
      </c>
      <c r="Y132" s="96" t="s">
        <v>1146</v>
      </c>
    </row>
    <row r="133" spans="1:25">
      <c r="A133" s="137">
        <v>127</v>
      </c>
      <c r="B133" s="95">
        <v>254</v>
      </c>
      <c r="C133" s="234" t="s">
        <v>1113</v>
      </c>
      <c r="D133" s="234"/>
      <c r="E133" s="234"/>
      <c r="F133" s="96" t="s">
        <v>1146</v>
      </c>
      <c r="G133" s="96" t="s">
        <v>1146</v>
      </c>
      <c r="H133" s="96" t="s">
        <v>1146</v>
      </c>
      <c r="I133" s="96" t="s">
        <v>1146</v>
      </c>
      <c r="J133" s="96" t="s">
        <v>1146</v>
      </c>
      <c r="K133" s="96" t="s">
        <v>1146</v>
      </c>
      <c r="L133" s="96" t="s">
        <v>1146</v>
      </c>
      <c r="M133" s="96" t="s">
        <v>1146</v>
      </c>
      <c r="N133" s="96" t="s">
        <v>1146</v>
      </c>
      <c r="O133" s="96" t="s">
        <v>1146</v>
      </c>
      <c r="P133" s="96" t="s">
        <v>1146</v>
      </c>
      <c r="Q133" s="96" t="s">
        <v>1146</v>
      </c>
      <c r="R133" s="96" t="s">
        <v>1146</v>
      </c>
      <c r="S133" s="96" t="s">
        <v>1146</v>
      </c>
      <c r="T133" s="96" t="s">
        <v>1146</v>
      </c>
      <c r="U133" s="96" t="s">
        <v>1146</v>
      </c>
      <c r="V133" s="96" t="s">
        <v>1146</v>
      </c>
      <c r="W133" s="96" t="s">
        <v>1146</v>
      </c>
      <c r="X133" s="96" t="s">
        <v>1146</v>
      </c>
      <c r="Y133" s="96" t="s">
        <v>1146</v>
      </c>
    </row>
    <row r="134" spans="1:25" ht="31.5">
      <c r="A134" s="137">
        <v>128</v>
      </c>
      <c r="B134" s="156">
        <v>257</v>
      </c>
      <c r="C134" s="162" t="s">
        <v>683</v>
      </c>
      <c r="D134" s="163" t="s">
        <v>105</v>
      </c>
      <c r="E134" s="162" t="s">
        <v>684</v>
      </c>
      <c r="F134" s="163" t="s">
        <v>105</v>
      </c>
      <c r="G134" s="102"/>
      <c r="H134" s="102"/>
      <c r="I134" s="102"/>
      <c r="J134" s="102"/>
      <c r="K134" s="99" t="s">
        <v>1136</v>
      </c>
      <c r="L134" s="100" t="s">
        <v>1063</v>
      </c>
      <c r="M134" s="101" t="s">
        <v>648</v>
      </c>
      <c r="N134" s="102"/>
      <c r="O134" s="102"/>
      <c r="P134" s="102"/>
      <c r="Q134" s="102"/>
      <c r="R134" s="102"/>
      <c r="S134" s="102"/>
      <c r="T134" s="102"/>
      <c r="U134" s="102"/>
      <c r="V134" s="102"/>
      <c r="W134" s="102"/>
      <c r="X134" s="139">
        <f t="shared" si="1"/>
        <v>0</v>
      </c>
      <c r="Y134" s="102"/>
    </row>
    <row r="135" spans="1:25" ht="31.5">
      <c r="A135" s="137">
        <v>129</v>
      </c>
      <c r="B135" s="156">
        <v>258</v>
      </c>
      <c r="C135" s="162" t="s">
        <v>661</v>
      </c>
      <c r="D135" s="163" t="s">
        <v>25</v>
      </c>
      <c r="E135" s="162" t="s">
        <v>662</v>
      </c>
      <c r="F135" s="163" t="s">
        <v>25</v>
      </c>
      <c r="G135" s="162"/>
      <c r="H135" s="104"/>
      <c r="I135" s="164"/>
      <c r="J135" s="102"/>
      <c r="K135" s="99" t="s">
        <v>1136</v>
      </c>
      <c r="L135" s="100" t="s">
        <v>1063</v>
      </c>
      <c r="M135" s="101" t="s">
        <v>648</v>
      </c>
      <c r="N135" s="102"/>
      <c r="O135" s="102"/>
      <c r="P135" s="102"/>
      <c r="Q135" s="102"/>
      <c r="R135" s="102"/>
      <c r="S135" s="102"/>
      <c r="T135" s="102"/>
      <c r="U135" s="102"/>
      <c r="V135" s="102"/>
      <c r="W135" s="102"/>
      <c r="X135" s="139">
        <f t="shared" ref="X135:X198" si="2">COUNTIF($N135:$W135,"x")</f>
        <v>0</v>
      </c>
      <c r="Y135" s="102"/>
    </row>
    <row r="136" spans="1:25" ht="47.25">
      <c r="A136" s="137">
        <v>130</v>
      </c>
      <c r="B136" s="156">
        <v>259</v>
      </c>
      <c r="C136" s="162" t="s">
        <v>687</v>
      </c>
      <c r="D136" s="163" t="s">
        <v>25</v>
      </c>
      <c r="E136" s="162" t="s">
        <v>328</v>
      </c>
      <c r="F136" s="163" t="s">
        <v>25</v>
      </c>
      <c r="G136" s="162"/>
      <c r="H136" s="115"/>
      <c r="I136" s="116"/>
      <c r="J136" s="102"/>
      <c r="K136" s="99" t="s">
        <v>1136</v>
      </c>
      <c r="L136" s="100" t="s">
        <v>1063</v>
      </c>
      <c r="M136" s="101" t="s">
        <v>648</v>
      </c>
      <c r="N136" s="102"/>
      <c r="O136" s="102"/>
      <c r="P136" s="102"/>
      <c r="Q136" s="102"/>
      <c r="R136" s="102"/>
      <c r="S136" s="102"/>
      <c r="T136" s="102"/>
      <c r="U136" s="102"/>
      <c r="V136" s="102"/>
      <c r="W136" s="102"/>
      <c r="X136" s="139">
        <f t="shared" si="2"/>
        <v>0</v>
      </c>
      <c r="Y136" s="102"/>
    </row>
    <row r="137" spans="1:25" ht="31.5">
      <c r="A137" s="137">
        <v>131</v>
      </c>
      <c r="B137" s="156">
        <v>260</v>
      </c>
      <c r="C137" s="162" t="s">
        <v>685</v>
      </c>
      <c r="D137" s="163" t="s">
        <v>105</v>
      </c>
      <c r="E137" s="162" t="s">
        <v>686</v>
      </c>
      <c r="F137" s="163" t="s">
        <v>105</v>
      </c>
      <c r="G137" s="102"/>
      <c r="H137" s="102"/>
      <c r="I137" s="102"/>
      <c r="J137" s="102"/>
      <c r="K137" s="99" t="s">
        <v>1136</v>
      </c>
      <c r="L137" s="100" t="s">
        <v>1063</v>
      </c>
      <c r="M137" s="101" t="s">
        <v>648</v>
      </c>
      <c r="N137" s="102"/>
      <c r="O137" s="102"/>
      <c r="P137" s="102"/>
      <c r="Q137" s="102"/>
      <c r="R137" s="102"/>
      <c r="S137" s="102"/>
      <c r="T137" s="102"/>
      <c r="U137" s="102"/>
      <c r="V137" s="102"/>
      <c r="W137" s="102"/>
      <c r="X137" s="139">
        <f t="shared" si="2"/>
        <v>0</v>
      </c>
      <c r="Y137" s="102"/>
    </row>
    <row r="138" spans="1:25">
      <c r="A138" s="137">
        <v>132</v>
      </c>
      <c r="B138" s="95">
        <v>261</v>
      </c>
      <c r="C138" s="234" t="s">
        <v>329</v>
      </c>
      <c r="D138" s="234"/>
      <c r="E138" s="234"/>
      <c r="F138" s="96" t="s">
        <v>1146</v>
      </c>
      <c r="G138" s="96" t="s">
        <v>1146</v>
      </c>
      <c r="H138" s="96" t="s">
        <v>1146</v>
      </c>
      <c r="I138" s="96" t="s">
        <v>1146</v>
      </c>
      <c r="J138" s="96" t="s">
        <v>1146</v>
      </c>
      <c r="K138" s="96" t="s">
        <v>1146</v>
      </c>
      <c r="L138" s="96" t="s">
        <v>1146</v>
      </c>
      <c r="M138" s="96" t="s">
        <v>1146</v>
      </c>
      <c r="N138" s="96" t="s">
        <v>1146</v>
      </c>
      <c r="O138" s="96" t="s">
        <v>1146</v>
      </c>
      <c r="P138" s="96" t="s">
        <v>1146</v>
      </c>
      <c r="Q138" s="96" t="s">
        <v>1146</v>
      </c>
      <c r="R138" s="96" t="s">
        <v>1146</v>
      </c>
      <c r="S138" s="96" t="s">
        <v>1146</v>
      </c>
      <c r="T138" s="96" t="s">
        <v>1146</v>
      </c>
      <c r="U138" s="96" t="s">
        <v>1146</v>
      </c>
      <c r="V138" s="96" t="s">
        <v>1146</v>
      </c>
      <c r="W138" s="96" t="s">
        <v>1146</v>
      </c>
      <c r="X138" s="96" t="s">
        <v>1146</v>
      </c>
      <c r="Y138" s="96" t="s">
        <v>1146</v>
      </c>
    </row>
    <row r="139" spans="1:25" ht="31.5">
      <c r="A139" s="137">
        <v>133</v>
      </c>
      <c r="B139" s="156">
        <v>264</v>
      </c>
      <c r="C139" s="162" t="s">
        <v>334</v>
      </c>
      <c r="D139" s="163" t="s">
        <v>25</v>
      </c>
      <c r="E139" s="162" t="s">
        <v>335</v>
      </c>
      <c r="F139" s="163" t="s">
        <v>25</v>
      </c>
      <c r="G139" s="102"/>
      <c r="H139" s="102"/>
      <c r="I139" s="102"/>
      <c r="J139" s="102"/>
      <c r="K139" s="99" t="s">
        <v>1136</v>
      </c>
      <c r="L139" s="100" t="s">
        <v>1063</v>
      </c>
      <c r="M139" s="101" t="s">
        <v>648</v>
      </c>
      <c r="N139" s="102"/>
      <c r="O139" s="102"/>
      <c r="P139" s="102"/>
      <c r="Q139" s="102"/>
      <c r="R139" s="102"/>
      <c r="S139" s="102"/>
      <c r="T139" s="102"/>
      <c r="U139" s="102"/>
      <c r="V139" s="102"/>
      <c r="W139" s="102"/>
      <c r="X139" s="139">
        <f t="shared" si="2"/>
        <v>0</v>
      </c>
      <c r="Y139" s="102"/>
    </row>
    <row r="140" spans="1:25">
      <c r="A140" s="137">
        <v>134</v>
      </c>
      <c r="B140" s="95">
        <v>265</v>
      </c>
      <c r="C140" s="234" t="s">
        <v>336</v>
      </c>
      <c r="D140" s="234"/>
      <c r="E140" s="234"/>
      <c r="F140" s="96" t="s">
        <v>1146</v>
      </c>
      <c r="G140" s="96" t="s">
        <v>1146</v>
      </c>
      <c r="H140" s="96" t="s">
        <v>1146</v>
      </c>
      <c r="I140" s="96" t="s">
        <v>1146</v>
      </c>
      <c r="J140" s="96" t="s">
        <v>1146</v>
      </c>
      <c r="K140" s="96" t="s">
        <v>1146</v>
      </c>
      <c r="L140" s="96" t="s">
        <v>1146</v>
      </c>
      <c r="M140" s="96" t="s">
        <v>1146</v>
      </c>
      <c r="N140" s="96" t="s">
        <v>1146</v>
      </c>
      <c r="O140" s="96" t="s">
        <v>1146</v>
      </c>
      <c r="P140" s="96" t="s">
        <v>1146</v>
      </c>
      <c r="Q140" s="96" t="s">
        <v>1146</v>
      </c>
      <c r="R140" s="96" t="s">
        <v>1146</v>
      </c>
      <c r="S140" s="96" t="s">
        <v>1146</v>
      </c>
      <c r="T140" s="96" t="s">
        <v>1146</v>
      </c>
      <c r="U140" s="96" t="s">
        <v>1146</v>
      </c>
      <c r="V140" s="96" t="s">
        <v>1146</v>
      </c>
      <c r="W140" s="96" t="s">
        <v>1146</v>
      </c>
      <c r="X140" s="96" t="s">
        <v>1146</v>
      </c>
      <c r="Y140" s="96" t="s">
        <v>1146</v>
      </c>
    </row>
    <row r="141" spans="1:25">
      <c r="A141" s="137">
        <v>135</v>
      </c>
      <c r="B141" s="156">
        <v>272</v>
      </c>
      <c r="C141" s="235" t="s">
        <v>339</v>
      </c>
      <c r="D141" s="110" t="s">
        <v>25</v>
      </c>
      <c r="E141" s="162" t="s">
        <v>340</v>
      </c>
      <c r="F141" s="163" t="s">
        <v>25</v>
      </c>
      <c r="G141" s="102"/>
      <c r="H141" s="102"/>
      <c r="I141" s="102"/>
      <c r="J141" s="102"/>
      <c r="K141" s="99" t="s">
        <v>1136</v>
      </c>
      <c r="L141" s="100" t="s">
        <v>1063</v>
      </c>
      <c r="M141" s="101" t="s">
        <v>648</v>
      </c>
      <c r="N141" s="102"/>
      <c r="O141" s="102"/>
      <c r="P141" s="102"/>
      <c r="Q141" s="102"/>
      <c r="R141" s="102"/>
      <c r="S141" s="102"/>
      <c r="T141" s="102"/>
      <c r="U141" s="102"/>
      <c r="V141" s="102"/>
      <c r="W141" s="102"/>
      <c r="X141" s="139">
        <f t="shared" si="2"/>
        <v>0</v>
      </c>
      <c r="Y141" s="102"/>
    </row>
    <row r="142" spans="1:25" ht="31.5">
      <c r="A142" s="137">
        <v>136</v>
      </c>
      <c r="B142" s="156">
        <v>273</v>
      </c>
      <c r="C142" s="235"/>
      <c r="D142" s="110" t="s">
        <v>25</v>
      </c>
      <c r="E142" s="162" t="s">
        <v>342</v>
      </c>
      <c r="F142" s="163" t="s">
        <v>25</v>
      </c>
      <c r="G142" s="162"/>
      <c r="H142" s="104"/>
      <c r="I142" s="164"/>
      <c r="J142" s="102"/>
      <c r="K142" s="99" t="s">
        <v>1136</v>
      </c>
      <c r="L142" s="100" t="s">
        <v>1063</v>
      </c>
      <c r="M142" s="101" t="s">
        <v>648</v>
      </c>
      <c r="N142" s="102"/>
      <c r="O142" s="102"/>
      <c r="P142" s="102"/>
      <c r="Q142" s="102"/>
      <c r="R142" s="102"/>
      <c r="S142" s="102"/>
      <c r="T142" s="102"/>
      <c r="U142" s="102"/>
      <c r="V142" s="102"/>
      <c r="W142" s="102"/>
      <c r="X142" s="139">
        <f t="shared" si="2"/>
        <v>0</v>
      </c>
      <c r="Y142" s="102"/>
    </row>
    <row r="143" spans="1:25">
      <c r="A143" s="137">
        <v>137</v>
      </c>
      <c r="B143" s="156">
        <v>274</v>
      </c>
      <c r="C143" s="235"/>
      <c r="D143" s="110" t="s">
        <v>25</v>
      </c>
      <c r="E143" s="162" t="s">
        <v>343</v>
      </c>
      <c r="F143" s="163" t="s">
        <v>25</v>
      </c>
      <c r="G143" s="102"/>
      <c r="H143" s="102"/>
      <c r="I143" s="102"/>
      <c r="J143" s="102"/>
      <c r="K143" s="99" t="s">
        <v>1136</v>
      </c>
      <c r="L143" s="100" t="s">
        <v>1063</v>
      </c>
      <c r="M143" s="101" t="s">
        <v>648</v>
      </c>
      <c r="N143" s="102"/>
      <c r="O143" s="102"/>
      <c r="P143" s="102"/>
      <c r="Q143" s="102"/>
      <c r="R143" s="102"/>
      <c r="S143" s="102"/>
      <c r="T143" s="102"/>
      <c r="U143" s="102"/>
      <c r="V143" s="102"/>
      <c r="W143" s="102"/>
      <c r="X143" s="139">
        <f t="shared" si="2"/>
        <v>0</v>
      </c>
      <c r="Y143" s="102"/>
    </row>
    <row r="144" spans="1:25" ht="31.5">
      <c r="A144" s="137">
        <v>138</v>
      </c>
      <c r="B144" s="156">
        <v>275</v>
      </c>
      <c r="C144" s="235"/>
      <c r="D144" s="110" t="s">
        <v>25</v>
      </c>
      <c r="E144" s="162" t="s">
        <v>344</v>
      </c>
      <c r="F144" s="163" t="s">
        <v>25</v>
      </c>
      <c r="G144" s="102"/>
      <c r="H144" s="102"/>
      <c r="I144" s="102"/>
      <c r="J144" s="102"/>
      <c r="K144" s="99" t="s">
        <v>1136</v>
      </c>
      <c r="L144" s="100" t="s">
        <v>1063</v>
      </c>
      <c r="M144" s="101" t="s">
        <v>648</v>
      </c>
      <c r="N144" s="102"/>
      <c r="O144" s="102"/>
      <c r="P144" s="102"/>
      <c r="Q144" s="102"/>
      <c r="R144" s="102"/>
      <c r="S144" s="102"/>
      <c r="T144" s="102"/>
      <c r="U144" s="102"/>
      <c r="V144" s="102"/>
      <c r="W144" s="102"/>
      <c r="X144" s="139">
        <f t="shared" si="2"/>
        <v>0</v>
      </c>
      <c r="Y144" s="102"/>
    </row>
    <row r="145" spans="1:25">
      <c r="A145" s="137">
        <v>139</v>
      </c>
      <c r="B145" s="95">
        <v>276</v>
      </c>
      <c r="C145" s="234" t="s">
        <v>345</v>
      </c>
      <c r="D145" s="234"/>
      <c r="E145" s="234"/>
      <c r="F145" s="96" t="s">
        <v>1146</v>
      </c>
      <c r="G145" s="96" t="s">
        <v>1146</v>
      </c>
      <c r="H145" s="96" t="s">
        <v>1146</v>
      </c>
      <c r="I145" s="96" t="s">
        <v>1146</v>
      </c>
      <c r="J145" s="96" t="s">
        <v>1146</v>
      </c>
      <c r="K145" s="96" t="s">
        <v>1146</v>
      </c>
      <c r="L145" s="96" t="s">
        <v>1146</v>
      </c>
      <c r="M145" s="96" t="s">
        <v>1146</v>
      </c>
      <c r="N145" s="96" t="s">
        <v>1146</v>
      </c>
      <c r="O145" s="96" t="s">
        <v>1146</v>
      </c>
      <c r="P145" s="96" t="s">
        <v>1146</v>
      </c>
      <c r="Q145" s="96" t="s">
        <v>1146</v>
      </c>
      <c r="R145" s="96" t="s">
        <v>1146</v>
      </c>
      <c r="S145" s="96" t="s">
        <v>1146</v>
      </c>
      <c r="T145" s="96" t="s">
        <v>1146</v>
      </c>
      <c r="U145" s="96" t="s">
        <v>1146</v>
      </c>
      <c r="V145" s="96" t="s">
        <v>1146</v>
      </c>
      <c r="W145" s="96" t="s">
        <v>1146</v>
      </c>
      <c r="X145" s="96" t="s">
        <v>1146</v>
      </c>
      <c r="Y145" s="96" t="s">
        <v>1146</v>
      </c>
    </row>
    <row r="146" spans="1:25" ht="31.5">
      <c r="A146" s="137">
        <v>140</v>
      </c>
      <c r="B146" s="156">
        <v>279</v>
      </c>
      <c r="C146" s="162" t="s">
        <v>667</v>
      </c>
      <c r="D146" s="163" t="s">
        <v>26</v>
      </c>
      <c r="E146" s="162" t="s">
        <v>668</v>
      </c>
      <c r="F146" s="163" t="s">
        <v>26</v>
      </c>
      <c r="G146" s="102"/>
      <c r="H146" s="102"/>
      <c r="I146" s="102"/>
      <c r="J146" s="102"/>
      <c r="K146" s="99" t="s">
        <v>1136</v>
      </c>
      <c r="L146" s="100" t="s">
        <v>1063</v>
      </c>
      <c r="M146" s="101" t="s">
        <v>648</v>
      </c>
      <c r="N146" s="102"/>
      <c r="O146" s="102"/>
      <c r="P146" s="102"/>
      <c r="Q146" s="102"/>
      <c r="R146" s="102"/>
      <c r="S146" s="102"/>
      <c r="T146" s="102"/>
      <c r="U146" s="102"/>
      <c r="V146" s="102"/>
      <c r="W146" s="102"/>
      <c r="X146" s="139">
        <f t="shared" si="2"/>
        <v>0</v>
      </c>
      <c r="Y146" s="102"/>
    </row>
    <row r="147" spans="1:25" ht="31.5">
      <c r="A147" s="137">
        <v>141</v>
      </c>
      <c r="B147" s="156">
        <v>280</v>
      </c>
      <c r="C147" s="162" t="s">
        <v>665</v>
      </c>
      <c r="D147" s="163" t="s">
        <v>25</v>
      </c>
      <c r="E147" s="162" t="s">
        <v>666</v>
      </c>
      <c r="F147" s="163" t="s">
        <v>25</v>
      </c>
      <c r="G147" s="162" t="s">
        <v>666</v>
      </c>
      <c r="H147" s="115" t="s">
        <v>1204</v>
      </c>
      <c r="I147" s="116" t="s">
        <v>1294</v>
      </c>
      <c r="J147" s="102" t="s">
        <v>1308</v>
      </c>
      <c r="K147" s="99" t="s">
        <v>1136</v>
      </c>
      <c r="L147" s="100" t="s">
        <v>1110</v>
      </c>
      <c r="M147" s="101" t="s">
        <v>648</v>
      </c>
      <c r="N147" s="102"/>
      <c r="O147" s="102"/>
      <c r="P147" s="102"/>
      <c r="Q147" s="102"/>
      <c r="R147" s="102"/>
      <c r="S147" s="102"/>
      <c r="T147" s="102"/>
      <c r="U147" s="102"/>
      <c r="V147" s="102"/>
      <c r="W147" s="102"/>
      <c r="X147" s="139">
        <f t="shared" si="2"/>
        <v>0</v>
      </c>
      <c r="Y147" s="102"/>
    </row>
    <row r="148" spans="1:25">
      <c r="A148" s="137">
        <v>142</v>
      </c>
      <c r="B148" s="95">
        <v>281</v>
      </c>
      <c r="C148" s="234" t="s">
        <v>348</v>
      </c>
      <c r="D148" s="234"/>
      <c r="E148" s="234"/>
      <c r="F148" s="96" t="s">
        <v>1146</v>
      </c>
      <c r="G148" s="96" t="s">
        <v>1146</v>
      </c>
      <c r="H148" s="96" t="s">
        <v>1146</v>
      </c>
      <c r="I148" s="96" t="s">
        <v>1146</v>
      </c>
      <c r="J148" s="96" t="s">
        <v>1146</v>
      </c>
      <c r="K148" s="96" t="s">
        <v>1146</v>
      </c>
      <c r="L148" s="96" t="s">
        <v>1146</v>
      </c>
      <c r="M148" s="96" t="s">
        <v>1146</v>
      </c>
      <c r="N148" s="96" t="s">
        <v>1146</v>
      </c>
      <c r="O148" s="96" t="s">
        <v>1146</v>
      </c>
      <c r="P148" s="96" t="s">
        <v>1146</v>
      </c>
      <c r="Q148" s="96" t="s">
        <v>1146</v>
      </c>
      <c r="R148" s="96" t="s">
        <v>1146</v>
      </c>
      <c r="S148" s="96" t="s">
        <v>1146</v>
      </c>
      <c r="T148" s="96" t="s">
        <v>1146</v>
      </c>
      <c r="U148" s="96" t="s">
        <v>1146</v>
      </c>
      <c r="V148" s="96" t="s">
        <v>1146</v>
      </c>
      <c r="W148" s="96" t="s">
        <v>1146</v>
      </c>
      <c r="X148" s="96" t="s">
        <v>1146</v>
      </c>
      <c r="Y148" s="96" t="s">
        <v>1146</v>
      </c>
    </row>
    <row r="149" spans="1:25">
      <c r="A149" s="137">
        <v>143</v>
      </c>
      <c r="B149" s="156">
        <v>284</v>
      </c>
      <c r="C149" s="162" t="s">
        <v>670</v>
      </c>
      <c r="D149" s="163" t="s">
        <v>25</v>
      </c>
      <c r="E149" s="162" t="s">
        <v>669</v>
      </c>
      <c r="F149" s="163" t="s">
        <v>25</v>
      </c>
      <c r="G149" s="102"/>
      <c r="H149" s="102"/>
      <c r="I149" s="102"/>
      <c r="J149" s="102"/>
      <c r="K149" s="99" t="s">
        <v>1136</v>
      </c>
      <c r="L149" s="100" t="s">
        <v>1063</v>
      </c>
      <c r="M149" s="101" t="s">
        <v>648</v>
      </c>
      <c r="N149" s="102"/>
      <c r="O149" s="102"/>
      <c r="P149" s="102"/>
      <c r="Q149" s="102"/>
      <c r="R149" s="102"/>
      <c r="S149" s="102"/>
      <c r="T149" s="102"/>
      <c r="U149" s="102"/>
      <c r="V149" s="102"/>
      <c r="W149" s="102"/>
      <c r="X149" s="139">
        <f t="shared" si="2"/>
        <v>0</v>
      </c>
      <c r="Y149" s="102"/>
    </row>
    <row r="150" spans="1:25">
      <c r="A150" s="137">
        <v>144</v>
      </c>
      <c r="B150" s="95">
        <v>285</v>
      </c>
      <c r="C150" s="234" t="s">
        <v>771</v>
      </c>
      <c r="D150" s="234"/>
      <c r="E150" s="234"/>
      <c r="F150" s="96" t="s">
        <v>1146</v>
      </c>
      <c r="G150" s="96" t="s">
        <v>1146</v>
      </c>
      <c r="H150" s="96" t="s">
        <v>1146</v>
      </c>
      <c r="I150" s="96" t="s">
        <v>1146</v>
      </c>
      <c r="J150" s="96" t="s">
        <v>1146</v>
      </c>
      <c r="K150" s="96" t="s">
        <v>1146</v>
      </c>
      <c r="L150" s="96" t="s">
        <v>1146</v>
      </c>
      <c r="M150" s="96" t="s">
        <v>1146</v>
      </c>
      <c r="N150" s="96" t="s">
        <v>1146</v>
      </c>
      <c r="O150" s="96" t="s">
        <v>1146</v>
      </c>
      <c r="P150" s="96" t="s">
        <v>1146</v>
      </c>
      <c r="Q150" s="96" t="s">
        <v>1146</v>
      </c>
      <c r="R150" s="96" t="s">
        <v>1146</v>
      </c>
      <c r="S150" s="96" t="s">
        <v>1146</v>
      </c>
      <c r="T150" s="96" t="s">
        <v>1146</v>
      </c>
      <c r="U150" s="96" t="s">
        <v>1146</v>
      </c>
      <c r="V150" s="96" t="s">
        <v>1146</v>
      </c>
      <c r="W150" s="96" t="s">
        <v>1146</v>
      </c>
      <c r="X150" s="96" t="s">
        <v>1146</v>
      </c>
      <c r="Y150" s="96" t="s">
        <v>1146</v>
      </c>
    </row>
    <row r="151" spans="1:25" ht="47.25">
      <c r="A151" s="137">
        <v>145</v>
      </c>
      <c r="B151" s="156">
        <v>287</v>
      </c>
      <c r="C151" s="104" t="s">
        <v>1075</v>
      </c>
      <c r="D151" s="163" t="s">
        <v>26</v>
      </c>
      <c r="E151" s="162" t="s">
        <v>777</v>
      </c>
      <c r="F151" s="163" t="s">
        <v>26</v>
      </c>
      <c r="G151" s="102"/>
      <c r="H151" s="102"/>
      <c r="I151" s="102"/>
      <c r="J151" s="102"/>
      <c r="K151" s="99" t="s">
        <v>1136</v>
      </c>
      <c r="L151" s="100" t="s">
        <v>1063</v>
      </c>
      <c r="M151" s="101" t="s">
        <v>648</v>
      </c>
      <c r="N151" s="102"/>
      <c r="O151" s="102"/>
      <c r="P151" s="102"/>
      <c r="Q151" s="102"/>
      <c r="R151" s="102"/>
      <c r="S151" s="102"/>
      <c r="T151" s="102"/>
      <c r="U151" s="102"/>
      <c r="V151" s="102"/>
      <c r="W151" s="102"/>
      <c r="X151" s="139">
        <f t="shared" si="2"/>
        <v>0</v>
      </c>
      <c r="Y151" s="102"/>
    </row>
    <row r="152" spans="1:25" ht="31.5">
      <c r="A152" s="137">
        <v>146</v>
      </c>
      <c r="B152" s="156">
        <v>288</v>
      </c>
      <c r="C152" s="162" t="s">
        <v>1011</v>
      </c>
      <c r="D152" s="163" t="s">
        <v>26</v>
      </c>
      <c r="E152" s="162" t="s">
        <v>1012</v>
      </c>
      <c r="F152" s="163" t="s">
        <v>26</v>
      </c>
      <c r="G152" s="102"/>
      <c r="H152" s="102"/>
      <c r="I152" s="102"/>
      <c r="J152" s="102"/>
      <c r="K152" s="99" t="s">
        <v>1136</v>
      </c>
      <c r="L152" s="100" t="s">
        <v>1063</v>
      </c>
      <c r="M152" s="101" t="s">
        <v>648</v>
      </c>
      <c r="N152" s="102"/>
      <c r="O152" s="102"/>
      <c r="P152" s="102"/>
      <c r="Q152" s="102"/>
      <c r="R152" s="102"/>
      <c r="S152" s="102"/>
      <c r="T152" s="102"/>
      <c r="U152" s="102"/>
      <c r="V152" s="102"/>
      <c r="W152" s="102"/>
      <c r="X152" s="139">
        <f t="shared" si="2"/>
        <v>0</v>
      </c>
      <c r="Y152" s="102"/>
    </row>
    <row r="153" spans="1:25">
      <c r="A153" s="137">
        <v>147</v>
      </c>
      <c r="B153" s="95">
        <v>289</v>
      </c>
      <c r="C153" s="234" t="s">
        <v>350</v>
      </c>
      <c r="D153" s="234"/>
      <c r="E153" s="234"/>
      <c r="F153" s="96" t="s">
        <v>1146</v>
      </c>
      <c r="G153" s="96" t="s">
        <v>1146</v>
      </c>
      <c r="H153" s="96" t="s">
        <v>1146</v>
      </c>
      <c r="I153" s="96" t="s">
        <v>1146</v>
      </c>
      <c r="J153" s="96" t="s">
        <v>1146</v>
      </c>
      <c r="K153" s="96" t="s">
        <v>1146</v>
      </c>
      <c r="L153" s="96" t="s">
        <v>1146</v>
      </c>
      <c r="M153" s="96" t="s">
        <v>1146</v>
      </c>
      <c r="N153" s="96" t="s">
        <v>1146</v>
      </c>
      <c r="O153" s="96" t="s">
        <v>1146</v>
      </c>
      <c r="P153" s="96" t="s">
        <v>1146</v>
      </c>
      <c r="Q153" s="96" t="s">
        <v>1146</v>
      </c>
      <c r="R153" s="96" t="s">
        <v>1146</v>
      </c>
      <c r="S153" s="96" t="s">
        <v>1146</v>
      </c>
      <c r="T153" s="96" t="s">
        <v>1146</v>
      </c>
      <c r="U153" s="96" t="s">
        <v>1146</v>
      </c>
      <c r="V153" s="96" t="s">
        <v>1146</v>
      </c>
      <c r="W153" s="96" t="s">
        <v>1146</v>
      </c>
      <c r="X153" s="96" t="s">
        <v>1146</v>
      </c>
      <c r="Y153" s="96" t="s">
        <v>1146</v>
      </c>
    </row>
    <row r="154" spans="1:25">
      <c r="A154" s="137">
        <v>148</v>
      </c>
      <c r="B154" s="95">
        <v>290</v>
      </c>
      <c r="C154" s="234" t="s">
        <v>1114</v>
      </c>
      <c r="D154" s="234"/>
      <c r="E154" s="234"/>
      <c r="F154" s="96" t="s">
        <v>1146</v>
      </c>
      <c r="G154" s="96" t="s">
        <v>1146</v>
      </c>
      <c r="H154" s="96" t="s">
        <v>1146</v>
      </c>
      <c r="I154" s="96" t="s">
        <v>1146</v>
      </c>
      <c r="J154" s="96" t="s">
        <v>1146</v>
      </c>
      <c r="K154" s="96" t="s">
        <v>1146</v>
      </c>
      <c r="L154" s="96" t="s">
        <v>1146</v>
      </c>
      <c r="M154" s="96" t="s">
        <v>1146</v>
      </c>
      <c r="N154" s="96" t="s">
        <v>1146</v>
      </c>
      <c r="O154" s="96" t="s">
        <v>1146</v>
      </c>
      <c r="P154" s="96" t="s">
        <v>1146</v>
      </c>
      <c r="Q154" s="96" t="s">
        <v>1146</v>
      </c>
      <c r="R154" s="96" t="s">
        <v>1146</v>
      </c>
      <c r="S154" s="96" t="s">
        <v>1146</v>
      </c>
      <c r="T154" s="96" t="s">
        <v>1146</v>
      </c>
      <c r="U154" s="96" t="s">
        <v>1146</v>
      </c>
      <c r="V154" s="96" t="s">
        <v>1146</v>
      </c>
      <c r="W154" s="96" t="s">
        <v>1146</v>
      </c>
      <c r="X154" s="96" t="s">
        <v>1146</v>
      </c>
      <c r="Y154" s="96" t="s">
        <v>1146</v>
      </c>
    </row>
    <row r="155" spans="1:25" ht="31.5">
      <c r="A155" s="137">
        <v>149</v>
      </c>
      <c r="B155" s="156">
        <v>293</v>
      </c>
      <c r="C155" s="162" t="s">
        <v>249</v>
      </c>
      <c r="D155" s="163" t="s">
        <v>23</v>
      </c>
      <c r="E155" s="162" t="s">
        <v>700</v>
      </c>
      <c r="F155" s="163" t="s">
        <v>26</v>
      </c>
      <c r="G155" s="102"/>
      <c r="H155" s="102"/>
      <c r="I155" s="102"/>
      <c r="J155" s="102"/>
      <c r="K155" s="99" t="s">
        <v>1136</v>
      </c>
      <c r="L155" s="100" t="s">
        <v>1063</v>
      </c>
      <c r="M155" s="101" t="s">
        <v>648</v>
      </c>
      <c r="N155" s="102"/>
      <c r="O155" s="102"/>
      <c r="P155" s="102"/>
      <c r="Q155" s="102"/>
      <c r="R155" s="102"/>
      <c r="S155" s="102"/>
      <c r="T155" s="102"/>
      <c r="U155" s="102"/>
      <c r="V155" s="102"/>
      <c r="W155" s="102"/>
      <c r="X155" s="139">
        <f t="shared" si="2"/>
        <v>0</v>
      </c>
      <c r="Y155" s="102"/>
    </row>
    <row r="156" spans="1:25" ht="31.5">
      <c r="A156" s="137">
        <v>150</v>
      </c>
      <c r="B156" s="156">
        <v>296</v>
      </c>
      <c r="C156" s="162" t="s">
        <v>258</v>
      </c>
      <c r="D156" s="163" t="s">
        <v>23</v>
      </c>
      <c r="E156" s="162" t="s">
        <v>245</v>
      </c>
      <c r="F156" s="163" t="s">
        <v>25</v>
      </c>
      <c r="G156" s="104"/>
      <c r="H156" s="104"/>
      <c r="I156" s="164"/>
      <c r="J156" s="102"/>
      <c r="K156" s="99" t="s">
        <v>1136</v>
      </c>
      <c r="L156" s="100" t="s">
        <v>1063</v>
      </c>
      <c r="M156" s="101" t="s">
        <v>648</v>
      </c>
      <c r="N156" s="102"/>
      <c r="O156" s="102"/>
      <c r="P156" s="102"/>
      <c r="Q156" s="102"/>
      <c r="R156" s="102"/>
      <c r="S156" s="102"/>
      <c r="T156" s="102"/>
      <c r="U156" s="102"/>
      <c r="V156" s="102"/>
      <c r="W156" s="102"/>
      <c r="X156" s="139">
        <f t="shared" si="2"/>
        <v>0</v>
      </c>
      <c r="Y156" s="102"/>
    </row>
    <row r="157" spans="1:25" ht="63">
      <c r="A157" s="137">
        <v>151</v>
      </c>
      <c r="B157" s="156">
        <v>299</v>
      </c>
      <c r="C157" s="162" t="s">
        <v>248</v>
      </c>
      <c r="D157" s="163" t="s">
        <v>23</v>
      </c>
      <c r="E157" s="162" t="s">
        <v>257</v>
      </c>
      <c r="F157" s="163" t="s">
        <v>23</v>
      </c>
      <c r="G157" s="104"/>
      <c r="H157" s="104"/>
      <c r="I157" s="164"/>
      <c r="J157" s="102"/>
      <c r="K157" s="99" t="s">
        <v>1136</v>
      </c>
      <c r="L157" s="100" t="s">
        <v>1063</v>
      </c>
      <c r="M157" s="101" t="s">
        <v>648</v>
      </c>
      <c r="N157" s="102"/>
      <c r="O157" s="102"/>
      <c r="P157" s="102"/>
      <c r="Q157" s="102"/>
      <c r="R157" s="102"/>
      <c r="S157" s="102"/>
      <c r="T157" s="102"/>
      <c r="U157" s="102"/>
      <c r="V157" s="102"/>
      <c r="W157" s="102"/>
      <c r="X157" s="139">
        <f t="shared" si="2"/>
        <v>0</v>
      </c>
      <c r="Y157" s="102"/>
    </row>
    <row r="158" spans="1:25" ht="31.5">
      <c r="A158" s="137">
        <v>152</v>
      </c>
      <c r="B158" s="156">
        <v>302</v>
      </c>
      <c r="C158" s="162" t="s">
        <v>692</v>
      </c>
      <c r="D158" s="163" t="s">
        <v>23</v>
      </c>
      <c r="E158" s="162" t="s">
        <v>254</v>
      </c>
      <c r="F158" s="163" t="s">
        <v>25</v>
      </c>
      <c r="G158" s="104"/>
      <c r="H158" s="104"/>
      <c r="I158" s="164"/>
      <c r="J158" s="102"/>
      <c r="K158" s="99" t="s">
        <v>1136</v>
      </c>
      <c r="L158" s="100" t="s">
        <v>1063</v>
      </c>
      <c r="M158" s="101" t="s">
        <v>648</v>
      </c>
      <c r="N158" s="102"/>
      <c r="O158" s="102"/>
      <c r="P158" s="102"/>
      <c r="Q158" s="102"/>
      <c r="R158" s="102"/>
      <c r="S158" s="102"/>
      <c r="T158" s="102"/>
      <c r="U158" s="102"/>
      <c r="V158" s="102"/>
      <c r="W158" s="102"/>
      <c r="X158" s="139">
        <f t="shared" si="2"/>
        <v>0</v>
      </c>
      <c r="Y158" s="102"/>
    </row>
    <row r="159" spans="1:25" ht="47.25">
      <c r="A159" s="137">
        <v>153</v>
      </c>
      <c r="B159" s="156">
        <v>305</v>
      </c>
      <c r="C159" s="162" t="s">
        <v>697</v>
      </c>
      <c r="D159" s="163" t="s">
        <v>23</v>
      </c>
      <c r="E159" s="162" t="s">
        <v>698</v>
      </c>
      <c r="F159" s="163" t="s">
        <v>25</v>
      </c>
      <c r="G159" s="104"/>
      <c r="H159" s="104"/>
      <c r="I159" s="164"/>
      <c r="J159" s="102"/>
      <c r="K159" s="99" t="s">
        <v>1136</v>
      </c>
      <c r="L159" s="100" t="s">
        <v>1063</v>
      </c>
      <c r="M159" s="101" t="s">
        <v>648</v>
      </c>
      <c r="N159" s="102"/>
      <c r="O159" s="102"/>
      <c r="P159" s="102"/>
      <c r="Q159" s="102"/>
      <c r="R159" s="102"/>
      <c r="S159" s="102"/>
      <c r="T159" s="102"/>
      <c r="U159" s="102"/>
      <c r="V159" s="102"/>
      <c r="W159" s="102"/>
      <c r="X159" s="139">
        <f t="shared" si="2"/>
        <v>0</v>
      </c>
      <c r="Y159" s="102"/>
    </row>
    <row r="160" spans="1:25" ht="63">
      <c r="A160" s="137">
        <v>154</v>
      </c>
      <c r="B160" s="156">
        <v>307</v>
      </c>
      <c r="C160" s="162" t="s">
        <v>260</v>
      </c>
      <c r="D160" s="163" t="s">
        <v>23</v>
      </c>
      <c r="E160" s="162" t="s">
        <v>1051</v>
      </c>
      <c r="F160" s="163" t="s">
        <v>25</v>
      </c>
      <c r="G160" s="102"/>
      <c r="H160" s="102"/>
      <c r="I160" s="102"/>
      <c r="J160" s="102"/>
      <c r="K160" s="99" t="s">
        <v>1136</v>
      </c>
      <c r="L160" s="100" t="s">
        <v>1063</v>
      </c>
      <c r="M160" s="101" t="s">
        <v>648</v>
      </c>
      <c r="N160" s="102"/>
      <c r="O160" s="102"/>
      <c r="P160" s="102"/>
      <c r="Q160" s="102"/>
      <c r="R160" s="102"/>
      <c r="S160" s="102"/>
      <c r="T160" s="102"/>
      <c r="U160" s="102"/>
      <c r="V160" s="102"/>
      <c r="W160" s="102"/>
      <c r="X160" s="139">
        <f t="shared" si="2"/>
        <v>0</v>
      </c>
      <c r="Y160" s="102"/>
    </row>
    <row r="161" spans="1:25" ht="31.5">
      <c r="A161" s="137">
        <v>155</v>
      </c>
      <c r="B161" s="156">
        <v>308</v>
      </c>
      <c r="C161" s="162" t="s">
        <v>699</v>
      </c>
      <c r="D161" s="163" t="s">
        <v>26</v>
      </c>
      <c r="E161" s="162" t="s">
        <v>1052</v>
      </c>
      <c r="F161" s="163" t="s">
        <v>26</v>
      </c>
      <c r="G161" s="102"/>
      <c r="H161" s="102"/>
      <c r="I161" s="102"/>
      <c r="J161" s="102"/>
      <c r="K161" s="99" t="s">
        <v>1136</v>
      </c>
      <c r="L161" s="100" t="s">
        <v>1063</v>
      </c>
      <c r="M161" s="101" t="s">
        <v>648</v>
      </c>
      <c r="N161" s="102"/>
      <c r="O161" s="102"/>
      <c r="P161" s="102"/>
      <c r="Q161" s="102"/>
      <c r="R161" s="102"/>
      <c r="S161" s="102"/>
      <c r="T161" s="102"/>
      <c r="U161" s="102"/>
      <c r="V161" s="102"/>
      <c r="W161" s="102"/>
      <c r="X161" s="139">
        <f t="shared" si="2"/>
        <v>0</v>
      </c>
      <c r="Y161" s="102"/>
    </row>
    <row r="162" spans="1:25">
      <c r="A162" s="137">
        <v>156</v>
      </c>
      <c r="B162" s="95">
        <v>309</v>
      </c>
      <c r="C162" s="234" t="s">
        <v>992</v>
      </c>
      <c r="D162" s="234"/>
      <c r="E162" s="234"/>
      <c r="F162" s="96" t="s">
        <v>1146</v>
      </c>
      <c r="G162" s="96" t="s">
        <v>1146</v>
      </c>
      <c r="H162" s="96" t="s">
        <v>1146</v>
      </c>
      <c r="I162" s="96" t="s">
        <v>1146</v>
      </c>
      <c r="J162" s="96" t="s">
        <v>1146</v>
      </c>
      <c r="K162" s="96" t="s">
        <v>1146</v>
      </c>
      <c r="L162" s="96" t="s">
        <v>1146</v>
      </c>
      <c r="M162" s="96" t="s">
        <v>1146</v>
      </c>
      <c r="N162" s="96" t="s">
        <v>1146</v>
      </c>
      <c r="O162" s="96" t="s">
        <v>1146</v>
      </c>
      <c r="P162" s="96" t="s">
        <v>1146</v>
      </c>
      <c r="Q162" s="96" t="s">
        <v>1146</v>
      </c>
      <c r="R162" s="96" t="s">
        <v>1146</v>
      </c>
      <c r="S162" s="96" t="s">
        <v>1146</v>
      </c>
      <c r="T162" s="96" t="s">
        <v>1146</v>
      </c>
      <c r="U162" s="96" t="s">
        <v>1146</v>
      </c>
      <c r="V162" s="96" t="s">
        <v>1146</v>
      </c>
      <c r="W162" s="96" t="s">
        <v>1146</v>
      </c>
      <c r="X162" s="96" t="s">
        <v>1146</v>
      </c>
      <c r="Y162" s="96" t="s">
        <v>1146</v>
      </c>
    </row>
    <row r="163" spans="1:25" ht="31.5">
      <c r="A163" s="137">
        <v>157</v>
      </c>
      <c r="B163" s="156">
        <v>312</v>
      </c>
      <c r="C163" s="162" t="s">
        <v>264</v>
      </c>
      <c r="D163" s="163" t="s">
        <v>25</v>
      </c>
      <c r="E163" s="162" t="s">
        <v>265</v>
      </c>
      <c r="F163" s="163" t="s">
        <v>25</v>
      </c>
      <c r="G163" s="102"/>
      <c r="H163" s="102"/>
      <c r="I163" s="102"/>
      <c r="J163" s="102"/>
      <c r="K163" s="99" t="s">
        <v>1136</v>
      </c>
      <c r="L163" s="100" t="s">
        <v>1063</v>
      </c>
      <c r="M163" s="101" t="s">
        <v>648</v>
      </c>
      <c r="N163" s="102"/>
      <c r="O163" s="102"/>
      <c r="P163" s="102"/>
      <c r="Q163" s="102"/>
      <c r="R163" s="102"/>
      <c r="S163" s="102"/>
      <c r="T163" s="102"/>
      <c r="U163" s="102"/>
      <c r="V163" s="102"/>
      <c r="W163" s="102"/>
      <c r="X163" s="139">
        <f t="shared" si="2"/>
        <v>0</v>
      </c>
      <c r="Y163" s="102"/>
    </row>
    <row r="164" spans="1:25">
      <c r="A164" s="137">
        <v>158</v>
      </c>
      <c r="B164" s="95">
        <v>313</v>
      </c>
      <c r="C164" s="234" t="s">
        <v>993</v>
      </c>
      <c r="D164" s="234"/>
      <c r="E164" s="234"/>
      <c r="F164" s="96" t="s">
        <v>1146</v>
      </c>
      <c r="G164" s="96" t="s">
        <v>1146</v>
      </c>
      <c r="H164" s="96" t="s">
        <v>1146</v>
      </c>
      <c r="I164" s="96" t="s">
        <v>1146</v>
      </c>
      <c r="J164" s="96" t="s">
        <v>1146</v>
      </c>
      <c r="K164" s="96" t="s">
        <v>1146</v>
      </c>
      <c r="L164" s="96" t="s">
        <v>1146</v>
      </c>
      <c r="M164" s="96" t="s">
        <v>1146</v>
      </c>
      <c r="N164" s="96" t="s">
        <v>1146</v>
      </c>
      <c r="O164" s="96" t="s">
        <v>1146</v>
      </c>
      <c r="P164" s="96" t="s">
        <v>1146</v>
      </c>
      <c r="Q164" s="96" t="s">
        <v>1146</v>
      </c>
      <c r="R164" s="96" t="s">
        <v>1146</v>
      </c>
      <c r="S164" s="96" t="s">
        <v>1146</v>
      </c>
      <c r="T164" s="96" t="s">
        <v>1146</v>
      </c>
      <c r="U164" s="96" t="s">
        <v>1146</v>
      </c>
      <c r="V164" s="96" t="s">
        <v>1146</v>
      </c>
      <c r="W164" s="96" t="s">
        <v>1146</v>
      </c>
      <c r="X164" s="96" t="s">
        <v>1146</v>
      </c>
      <c r="Y164" s="96" t="s">
        <v>1146</v>
      </c>
    </row>
    <row r="165" spans="1:25" ht="47.25">
      <c r="A165" s="137">
        <v>159</v>
      </c>
      <c r="B165" s="156">
        <v>316</v>
      </c>
      <c r="C165" s="162" t="s">
        <v>705</v>
      </c>
      <c r="D165" s="163" t="s">
        <v>23</v>
      </c>
      <c r="E165" s="162" t="s">
        <v>706</v>
      </c>
      <c r="F165" s="163" t="s">
        <v>25</v>
      </c>
      <c r="G165" s="102"/>
      <c r="H165" s="102"/>
      <c r="I165" s="102"/>
      <c r="J165" s="102"/>
      <c r="K165" s="99" t="s">
        <v>1136</v>
      </c>
      <c r="L165" s="100" t="s">
        <v>1063</v>
      </c>
      <c r="M165" s="101" t="s">
        <v>648</v>
      </c>
      <c r="N165" s="102"/>
      <c r="O165" s="102"/>
      <c r="P165" s="102"/>
      <c r="Q165" s="102"/>
      <c r="R165" s="102"/>
      <c r="S165" s="102"/>
      <c r="T165" s="102"/>
      <c r="U165" s="102"/>
      <c r="V165" s="102"/>
      <c r="W165" s="102"/>
      <c r="X165" s="139">
        <f t="shared" si="2"/>
        <v>0</v>
      </c>
      <c r="Y165" s="102"/>
    </row>
    <row r="166" spans="1:25">
      <c r="A166" s="137">
        <v>160</v>
      </c>
      <c r="B166" s="156">
        <v>317</v>
      </c>
      <c r="C166" s="162" t="s">
        <v>708</v>
      </c>
      <c r="D166" s="163" t="s">
        <v>23</v>
      </c>
      <c r="E166" s="162" t="s">
        <v>707</v>
      </c>
      <c r="F166" s="163" t="s">
        <v>25</v>
      </c>
      <c r="G166" s="102"/>
      <c r="H166" s="102"/>
      <c r="I166" s="102"/>
      <c r="J166" s="102"/>
      <c r="K166" s="99" t="s">
        <v>1136</v>
      </c>
      <c r="L166" s="100" t="s">
        <v>1063</v>
      </c>
      <c r="M166" s="101" t="s">
        <v>648</v>
      </c>
      <c r="N166" s="102"/>
      <c r="O166" s="102"/>
      <c r="P166" s="102"/>
      <c r="Q166" s="102"/>
      <c r="R166" s="102"/>
      <c r="S166" s="102"/>
      <c r="T166" s="102"/>
      <c r="U166" s="102"/>
      <c r="V166" s="102"/>
      <c r="W166" s="102"/>
      <c r="X166" s="139">
        <f t="shared" si="2"/>
        <v>0</v>
      </c>
      <c r="Y166" s="102"/>
    </row>
    <row r="167" spans="1:25">
      <c r="A167" s="137">
        <v>161</v>
      </c>
      <c r="B167" s="95">
        <v>318</v>
      </c>
      <c r="C167" s="234" t="s">
        <v>996</v>
      </c>
      <c r="D167" s="234"/>
      <c r="E167" s="234"/>
      <c r="F167" s="96" t="s">
        <v>1146</v>
      </c>
      <c r="G167" s="96" t="s">
        <v>1146</v>
      </c>
      <c r="H167" s="96" t="s">
        <v>1146</v>
      </c>
      <c r="I167" s="96" t="s">
        <v>1146</v>
      </c>
      <c r="J167" s="96" t="s">
        <v>1146</v>
      </c>
      <c r="K167" s="96" t="s">
        <v>1146</v>
      </c>
      <c r="L167" s="96" t="s">
        <v>1146</v>
      </c>
      <c r="M167" s="96" t="s">
        <v>1146</v>
      </c>
      <c r="N167" s="96" t="s">
        <v>1146</v>
      </c>
      <c r="O167" s="96" t="s">
        <v>1146</v>
      </c>
      <c r="P167" s="96" t="s">
        <v>1146</v>
      </c>
      <c r="Q167" s="96" t="s">
        <v>1146</v>
      </c>
      <c r="R167" s="96" t="s">
        <v>1146</v>
      </c>
      <c r="S167" s="96" t="s">
        <v>1146</v>
      </c>
      <c r="T167" s="96" t="s">
        <v>1146</v>
      </c>
      <c r="U167" s="96" t="s">
        <v>1146</v>
      </c>
      <c r="V167" s="96" t="s">
        <v>1146</v>
      </c>
      <c r="W167" s="96" t="s">
        <v>1146</v>
      </c>
      <c r="X167" s="96" t="s">
        <v>1146</v>
      </c>
      <c r="Y167" s="96" t="s">
        <v>1146</v>
      </c>
    </row>
    <row r="168" spans="1:25" ht="31.5">
      <c r="A168" s="137">
        <v>162</v>
      </c>
      <c r="B168" s="156">
        <v>322</v>
      </c>
      <c r="C168" s="235" t="s">
        <v>710</v>
      </c>
      <c r="D168" s="110" t="s">
        <v>105</v>
      </c>
      <c r="E168" s="162" t="s">
        <v>270</v>
      </c>
      <c r="F168" s="163" t="s">
        <v>25</v>
      </c>
      <c r="G168" s="102"/>
      <c r="H168" s="102"/>
      <c r="I168" s="102"/>
      <c r="J168" s="102"/>
      <c r="K168" s="99" t="s">
        <v>1136</v>
      </c>
      <c r="L168" s="100" t="s">
        <v>1063</v>
      </c>
      <c r="M168" s="101" t="s">
        <v>648</v>
      </c>
      <c r="N168" s="102"/>
      <c r="O168" s="102"/>
      <c r="P168" s="102"/>
      <c r="Q168" s="102"/>
      <c r="R168" s="102"/>
      <c r="S168" s="102"/>
      <c r="T168" s="102"/>
      <c r="U168" s="102"/>
      <c r="V168" s="102"/>
      <c r="W168" s="102"/>
      <c r="X168" s="139">
        <f t="shared" si="2"/>
        <v>0</v>
      </c>
      <c r="Y168" s="102"/>
    </row>
    <row r="169" spans="1:25" ht="31.5">
      <c r="A169" s="137">
        <v>163</v>
      </c>
      <c r="B169" s="156">
        <v>323</v>
      </c>
      <c r="C169" s="235"/>
      <c r="D169" s="110" t="s">
        <v>105</v>
      </c>
      <c r="E169" s="162" t="s">
        <v>271</v>
      </c>
      <c r="F169" s="163" t="s">
        <v>25</v>
      </c>
      <c r="G169" s="102"/>
      <c r="H169" s="102"/>
      <c r="I169" s="102"/>
      <c r="J169" s="102"/>
      <c r="K169" s="99" t="s">
        <v>1136</v>
      </c>
      <c r="L169" s="100" t="s">
        <v>1063</v>
      </c>
      <c r="M169" s="101" t="s">
        <v>648</v>
      </c>
      <c r="N169" s="102"/>
      <c r="O169" s="102"/>
      <c r="P169" s="102"/>
      <c r="Q169" s="102"/>
      <c r="R169" s="102"/>
      <c r="S169" s="102"/>
      <c r="T169" s="102"/>
      <c r="U169" s="102"/>
      <c r="V169" s="102"/>
      <c r="W169" s="102"/>
      <c r="X169" s="139">
        <f t="shared" si="2"/>
        <v>0</v>
      </c>
      <c r="Y169" s="102"/>
    </row>
    <row r="170" spans="1:25" ht="31.5">
      <c r="A170" s="137">
        <v>164</v>
      </c>
      <c r="B170" s="156">
        <v>324</v>
      </c>
      <c r="C170" s="235"/>
      <c r="D170" s="110" t="s">
        <v>105</v>
      </c>
      <c r="E170" s="162" t="s">
        <v>272</v>
      </c>
      <c r="F170" s="163" t="s">
        <v>25</v>
      </c>
      <c r="G170" s="102"/>
      <c r="H170" s="102"/>
      <c r="I170" s="102"/>
      <c r="J170" s="102"/>
      <c r="K170" s="99" t="s">
        <v>1136</v>
      </c>
      <c r="L170" s="100" t="s">
        <v>1063</v>
      </c>
      <c r="M170" s="101" t="s">
        <v>648</v>
      </c>
      <c r="N170" s="102"/>
      <c r="O170" s="102"/>
      <c r="P170" s="102"/>
      <c r="Q170" s="102"/>
      <c r="R170" s="102"/>
      <c r="S170" s="102"/>
      <c r="T170" s="102"/>
      <c r="U170" s="102"/>
      <c r="V170" s="102"/>
      <c r="W170" s="102"/>
      <c r="X170" s="139">
        <f t="shared" si="2"/>
        <v>0</v>
      </c>
      <c r="Y170" s="102"/>
    </row>
    <row r="171" spans="1:25" ht="31.5">
      <c r="A171" s="137">
        <v>165</v>
      </c>
      <c r="B171" s="156">
        <v>325</v>
      </c>
      <c r="C171" s="162" t="s">
        <v>1229</v>
      </c>
      <c r="D171" s="163" t="s">
        <v>26</v>
      </c>
      <c r="E171" s="162" t="s">
        <v>717</v>
      </c>
      <c r="F171" s="163" t="s">
        <v>26</v>
      </c>
      <c r="G171" s="102"/>
      <c r="H171" s="102"/>
      <c r="I171" s="102"/>
      <c r="J171" s="102"/>
      <c r="K171" s="99" t="s">
        <v>1136</v>
      </c>
      <c r="L171" s="100" t="s">
        <v>1063</v>
      </c>
      <c r="M171" s="101" t="s">
        <v>648</v>
      </c>
      <c r="N171" s="102"/>
      <c r="O171" s="102"/>
      <c r="P171" s="102"/>
      <c r="Q171" s="102"/>
      <c r="R171" s="102"/>
      <c r="S171" s="102"/>
      <c r="T171" s="102"/>
      <c r="U171" s="102"/>
      <c r="V171" s="102"/>
      <c r="W171" s="102"/>
      <c r="X171" s="139">
        <f t="shared" si="2"/>
        <v>0</v>
      </c>
      <c r="Y171" s="102"/>
    </row>
    <row r="172" spans="1:25">
      <c r="A172" s="137">
        <v>166</v>
      </c>
      <c r="B172" s="95">
        <v>326</v>
      </c>
      <c r="C172" s="234" t="s">
        <v>1115</v>
      </c>
      <c r="D172" s="234"/>
      <c r="E172" s="234"/>
      <c r="F172" s="96" t="s">
        <v>1146</v>
      </c>
      <c r="G172" s="96" t="s">
        <v>1146</v>
      </c>
      <c r="H172" s="96" t="s">
        <v>1146</v>
      </c>
      <c r="I172" s="96" t="s">
        <v>1146</v>
      </c>
      <c r="J172" s="96" t="s">
        <v>1146</v>
      </c>
      <c r="K172" s="96" t="s">
        <v>1146</v>
      </c>
      <c r="L172" s="96" t="s">
        <v>1146</v>
      </c>
      <c r="M172" s="96" t="s">
        <v>1146</v>
      </c>
      <c r="N172" s="96" t="s">
        <v>1146</v>
      </c>
      <c r="O172" s="96" t="s">
        <v>1146</v>
      </c>
      <c r="P172" s="96" t="s">
        <v>1146</v>
      </c>
      <c r="Q172" s="96" t="s">
        <v>1146</v>
      </c>
      <c r="R172" s="96" t="s">
        <v>1146</v>
      </c>
      <c r="S172" s="96" t="s">
        <v>1146</v>
      </c>
      <c r="T172" s="96" t="s">
        <v>1146</v>
      </c>
      <c r="U172" s="96" t="s">
        <v>1146</v>
      </c>
      <c r="V172" s="96" t="s">
        <v>1146</v>
      </c>
      <c r="W172" s="96" t="s">
        <v>1146</v>
      </c>
      <c r="X172" s="96" t="s">
        <v>1146</v>
      </c>
      <c r="Y172" s="96" t="s">
        <v>1146</v>
      </c>
    </row>
    <row r="173" spans="1:25" ht="47.25">
      <c r="A173" s="137">
        <v>167</v>
      </c>
      <c r="B173" s="156">
        <v>329</v>
      </c>
      <c r="C173" s="162" t="s">
        <v>712</v>
      </c>
      <c r="D173" s="163" t="s">
        <v>23</v>
      </c>
      <c r="E173" s="162" t="s">
        <v>274</v>
      </c>
      <c r="F173" s="163" t="s">
        <v>25</v>
      </c>
      <c r="G173" s="102"/>
      <c r="H173" s="102"/>
      <c r="I173" s="102"/>
      <c r="J173" s="102"/>
      <c r="K173" s="99" t="s">
        <v>1136</v>
      </c>
      <c r="L173" s="100" t="s">
        <v>1063</v>
      </c>
      <c r="M173" s="101" t="s">
        <v>648</v>
      </c>
      <c r="N173" s="102"/>
      <c r="O173" s="102"/>
      <c r="P173" s="102"/>
      <c r="Q173" s="102"/>
      <c r="R173" s="102"/>
      <c r="S173" s="102"/>
      <c r="T173" s="102"/>
      <c r="U173" s="102"/>
      <c r="V173" s="102"/>
      <c r="W173" s="102"/>
      <c r="X173" s="139">
        <f t="shared" si="2"/>
        <v>0</v>
      </c>
      <c r="Y173" s="102"/>
    </row>
    <row r="174" spans="1:25" ht="47.25">
      <c r="A174" s="137">
        <v>168</v>
      </c>
      <c r="B174" s="156">
        <v>334</v>
      </c>
      <c r="C174" s="162" t="s">
        <v>281</v>
      </c>
      <c r="D174" s="163" t="s">
        <v>25</v>
      </c>
      <c r="E174" s="162" t="s">
        <v>277</v>
      </c>
      <c r="F174" s="163" t="s">
        <v>25</v>
      </c>
      <c r="G174" s="102"/>
      <c r="H174" s="102"/>
      <c r="I174" s="102"/>
      <c r="J174" s="102"/>
      <c r="K174" s="99" t="s">
        <v>1136</v>
      </c>
      <c r="L174" s="100" t="s">
        <v>1063</v>
      </c>
      <c r="M174" s="101" t="s">
        <v>648</v>
      </c>
      <c r="N174" s="102"/>
      <c r="O174" s="102"/>
      <c r="P174" s="102"/>
      <c r="Q174" s="102"/>
      <c r="R174" s="102"/>
      <c r="S174" s="102"/>
      <c r="T174" s="102"/>
      <c r="U174" s="102"/>
      <c r="V174" s="102"/>
      <c r="W174" s="102"/>
      <c r="X174" s="139">
        <f t="shared" si="2"/>
        <v>0</v>
      </c>
      <c r="Y174" s="102"/>
    </row>
    <row r="175" spans="1:25" ht="31.5">
      <c r="A175" s="137">
        <v>169</v>
      </c>
      <c r="B175" s="156">
        <v>335</v>
      </c>
      <c r="C175" s="162" t="s">
        <v>280</v>
      </c>
      <c r="D175" s="163" t="s">
        <v>25</v>
      </c>
      <c r="E175" s="162" t="s">
        <v>279</v>
      </c>
      <c r="F175" s="163" t="s">
        <v>25</v>
      </c>
      <c r="G175" s="102"/>
      <c r="H175" s="102"/>
      <c r="I175" s="102"/>
      <c r="J175" s="102"/>
      <c r="K175" s="99" t="s">
        <v>1136</v>
      </c>
      <c r="L175" s="100" t="s">
        <v>1063</v>
      </c>
      <c r="M175" s="101" t="s">
        <v>648</v>
      </c>
      <c r="N175" s="102"/>
      <c r="O175" s="102"/>
      <c r="P175" s="102"/>
      <c r="Q175" s="102"/>
      <c r="R175" s="102"/>
      <c r="S175" s="102"/>
      <c r="T175" s="102"/>
      <c r="U175" s="102"/>
      <c r="V175" s="102"/>
      <c r="W175" s="102"/>
      <c r="X175" s="139">
        <f t="shared" si="2"/>
        <v>0</v>
      </c>
      <c r="Y175" s="102"/>
    </row>
    <row r="176" spans="1:25">
      <c r="A176" s="137">
        <v>170</v>
      </c>
      <c r="B176" s="95">
        <v>336</v>
      </c>
      <c r="C176" s="234" t="s">
        <v>995</v>
      </c>
      <c r="D176" s="234"/>
      <c r="E176" s="234"/>
      <c r="F176" s="96" t="s">
        <v>1146</v>
      </c>
      <c r="G176" s="96" t="s">
        <v>1146</v>
      </c>
      <c r="H176" s="96" t="s">
        <v>1146</v>
      </c>
      <c r="I176" s="96" t="s">
        <v>1146</v>
      </c>
      <c r="J176" s="96" t="s">
        <v>1146</v>
      </c>
      <c r="K176" s="96" t="s">
        <v>1146</v>
      </c>
      <c r="L176" s="96" t="s">
        <v>1146</v>
      </c>
      <c r="M176" s="96" t="s">
        <v>1146</v>
      </c>
      <c r="N176" s="96" t="s">
        <v>1146</v>
      </c>
      <c r="O176" s="96" t="s">
        <v>1146</v>
      </c>
      <c r="P176" s="96" t="s">
        <v>1146</v>
      </c>
      <c r="Q176" s="96" t="s">
        <v>1146</v>
      </c>
      <c r="R176" s="96" t="s">
        <v>1146</v>
      </c>
      <c r="S176" s="96" t="s">
        <v>1146</v>
      </c>
      <c r="T176" s="96" t="s">
        <v>1146</v>
      </c>
      <c r="U176" s="96" t="s">
        <v>1146</v>
      </c>
      <c r="V176" s="96" t="s">
        <v>1146</v>
      </c>
      <c r="W176" s="96" t="s">
        <v>1146</v>
      </c>
      <c r="X176" s="96" t="s">
        <v>1146</v>
      </c>
      <c r="Y176" s="96" t="s">
        <v>1146</v>
      </c>
    </row>
    <row r="177" spans="1:25" ht="63">
      <c r="A177" s="137">
        <v>171</v>
      </c>
      <c r="B177" s="156">
        <v>339</v>
      </c>
      <c r="C177" s="162" t="s">
        <v>288</v>
      </c>
      <c r="D177" s="163" t="s">
        <v>25</v>
      </c>
      <c r="E177" s="162" t="s">
        <v>289</v>
      </c>
      <c r="F177" s="163" t="s">
        <v>25</v>
      </c>
      <c r="G177" s="102"/>
      <c r="H177" s="102"/>
      <c r="I177" s="102"/>
      <c r="J177" s="102"/>
      <c r="K177" s="99" t="s">
        <v>1136</v>
      </c>
      <c r="L177" s="100" t="s">
        <v>1063</v>
      </c>
      <c r="M177" s="101" t="s">
        <v>648</v>
      </c>
      <c r="N177" s="102"/>
      <c r="O177" s="102"/>
      <c r="P177" s="102"/>
      <c r="Q177" s="102"/>
      <c r="R177" s="102"/>
      <c r="S177" s="102"/>
      <c r="T177" s="102"/>
      <c r="U177" s="102"/>
      <c r="V177" s="102"/>
      <c r="W177" s="102"/>
      <c r="X177" s="139">
        <f t="shared" si="2"/>
        <v>0</v>
      </c>
      <c r="Y177" s="102"/>
    </row>
    <row r="178" spans="1:25" ht="31.5">
      <c r="A178" s="137">
        <v>172</v>
      </c>
      <c r="B178" s="156">
        <v>341</v>
      </c>
      <c r="C178" s="162" t="s">
        <v>718</v>
      </c>
      <c r="D178" s="163" t="s">
        <v>105</v>
      </c>
      <c r="E178" s="162" t="s">
        <v>292</v>
      </c>
      <c r="F178" s="163" t="s">
        <v>25</v>
      </c>
      <c r="G178" s="102"/>
      <c r="H178" s="102"/>
      <c r="I178" s="102"/>
      <c r="J178" s="102"/>
      <c r="K178" s="99" t="s">
        <v>1136</v>
      </c>
      <c r="L178" s="100" t="s">
        <v>1063</v>
      </c>
      <c r="M178" s="101" t="s">
        <v>648</v>
      </c>
      <c r="N178" s="102"/>
      <c r="O178" s="102"/>
      <c r="P178" s="102"/>
      <c r="Q178" s="102"/>
      <c r="R178" s="102"/>
      <c r="S178" s="102"/>
      <c r="T178" s="102"/>
      <c r="U178" s="102"/>
      <c r="V178" s="102"/>
      <c r="W178" s="102"/>
      <c r="X178" s="139">
        <f t="shared" si="2"/>
        <v>0</v>
      </c>
      <c r="Y178" s="102"/>
    </row>
    <row r="179" spans="1:25">
      <c r="A179" s="137">
        <v>173</v>
      </c>
      <c r="B179" s="156">
        <v>342</v>
      </c>
      <c r="C179" s="162" t="s">
        <v>293</v>
      </c>
      <c r="D179" s="163" t="s">
        <v>105</v>
      </c>
      <c r="E179" s="162" t="s">
        <v>722</v>
      </c>
      <c r="F179" s="163" t="s">
        <v>25</v>
      </c>
      <c r="G179" s="102"/>
      <c r="H179" s="102"/>
      <c r="I179" s="102"/>
      <c r="J179" s="102"/>
      <c r="K179" s="99" t="s">
        <v>1136</v>
      </c>
      <c r="L179" s="100" t="s">
        <v>1063</v>
      </c>
      <c r="M179" s="101" t="s">
        <v>648</v>
      </c>
      <c r="N179" s="102"/>
      <c r="O179" s="102"/>
      <c r="P179" s="102"/>
      <c r="Q179" s="102"/>
      <c r="R179" s="102"/>
      <c r="S179" s="102"/>
      <c r="T179" s="102"/>
      <c r="U179" s="102"/>
      <c r="V179" s="102"/>
      <c r="W179" s="102"/>
      <c r="X179" s="139">
        <f t="shared" si="2"/>
        <v>0</v>
      </c>
      <c r="Y179" s="102"/>
    </row>
    <row r="180" spans="1:25" ht="31.5">
      <c r="A180" s="137">
        <v>174</v>
      </c>
      <c r="B180" s="156">
        <v>343</v>
      </c>
      <c r="C180" s="162" t="s">
        <v>719</v>
      </c>
      <c r="D180" s="163" t="s">
        <v>105</v>
      </c>
      <c r="E180" s="162" t="s">
        <v>720</v>
      </c>
      <c r="F180" s="163" t="s">
        <v>105</v>
      </c>
      <c r="G180" s="102"/>
      <c r="H180" s="102"/>
      <c r="I180" s="102"/>
      <c r="J180" s="102"/>
      <c r="K180" s="99" t="s">
        <v>1136</v>
      </c>
      <c r="L180" s="100" t="s">
        <v>1063</v>
      </c>
      <c r="M180" s="101" t="s">
        <v>648</v>
      </c>
      <c r="N180" s="102"/>
      <c r="O180" s="102"/>
      <c r="P180" s="102"/>
      <c r="Q180" s="102"/>
      <c r="R180" s="102"/>
      <c r="S180" s="102"/>
      <c r="T180" s="102"/>
      <c r="U180" s="102"/>
      <c r="V180" s="102"/>
      <c r="W180" s="102"/>
      <c r="X180" s="139">
        <f t="shared" si="2"/>
        <v>0</v>
      </c>
      <c r="Y180" s="102"/>
    </row>
    <row r="181" spans="1:25" ht="31.5">
      <c r="A181" s="137">
        <v>175</v>
      </c>
      <c r="B181" s="156">
        <v>344</v>
      </c>
      <c r="C181" s="162" t="s">
        <v>721</v>
      </c>
      <c r="D181" s="163" t="s">
        <v>105</v>
      </c>
      <c r="E181" s="162" t="s">
        <v>724</v>
      </c>
      <c r="F181" s="163" t="s">
        <v>105</v>
      </c>
      <c r="G181" s="102"/>
      <c r="H181" s="102"/>
      <c r="I181" s="102"/>
      <c r="J181" s="102"/>
      <c r="K181" s="99" t="s">
        <v>1136</v>
      </c>
      <c r="L181" s="100" t="s">
        <v>1063</v>
      </c>
      <c r="M181" s="101" t="s">
        <v>648</v>
      </c>
      <c r="N181" s="102"/>
      <c r="O181" s="102"/>
      <c r="P181" s="102"/>
      <c r="Q181" s="102"/>
      <c r="R181" s="102"/>
      <c r="S181" s="102"/>
      <c r="T181" s="102"/>
      <c r="U181" s="102"/>
      <c r="V181" s="102"/>
      <c r="W181" s="102"/>
      <c r="X181" s="139">
        <f t="shared" si="2"/>
        <v>0</v>
      </c>
      <c r="Y181" s="102"/>
    </row>
    <row r="182" spans="1:25" ht="31.5">
      <c r="A182" s="137">
        <v>176</v>
      </c>
      <c r="B182" s="156">
        <v>345</v>
      </c>
      <c r="C182" s="162" t="s">
        <v>723</v>
      </c>
      <c r="D182" s="163" t="s">
        <v>105</v>
      </c>
      <c r="E182" s="162" t="s">
        <v>725</v>
      </c>
      <c r="F182" s="163" t="s">
        <v>105</v>
      </c>
      <c r="G182" s="102"/>
      <c r="H182" s="102"/>
      <c r="I182" s="102"/>
      <c r="J182" s="102"/>
      <c r="K182" s="99" t="s">
        <v>1136</v>
      </c>
      <c r="L182" s="100" t="s">
        <v>1063</v>
      </c>
      <c r="M182" s="101" t="s">
        <v>648</v>
      </c>
      <c r="N182" s="102"/>
      <c r="O182" s="102"/>
      <c r="P182" s="102"/>
      <c r="Q182" s="102"/>
      <c r="R182" s="102"/>
      <c r="S182" s="102"/>
      <c r="T182" s="102"/>
      <c r="U182" s="102"/>
      <c r="V182" s="102"/>
      <c r="W182" s="102"/>
      <c r="X182" s="139">
        <f t="shared" si="2"/>
        <v>0</v>
      </c>
      <c r="Y182" s="102"/>
    </row>
    <row r="183" spans="1:25">
      <c r="A183" s="137">
        <v>177</v>
      </c>
      <c r="B183" s="95">
        <v>346</v>
      </c>
      <c r="C183" s="234" t="s">
        <v>351</v>
      </c>
      <c r="D183" s="234"/>
      <c r="E183" s="234"/>
      <c r="F183" s="96" t="s">
        <v>1146</v>
      </c>
      <c r="G183" s="96" t="s">
        <v>1146</v>
      </c>
      <c r="H183" s="96" t="s">
        <v>1146</v>
      </c>
      <c r="I183" s="96" t="s">
        <v>1146</v>
      </c>
      <c r="J183" s="96" t="s">
        <v>1146</v>
      </c>
      <c r="K183" s="96" t="s">
        <v>1146</v>
      </c>
      <c r="L183" s="96" t="s">
        <v>1146</v>
      </c>
      <c r="M183" s="96" t="s">
        <v>1146</v>
      </c>
      <c r="N183" s="96" t="s">
        <v>1146</v>
      </c>
      <c r="O183" s="96" t="s">
        <v>1146</v>
      </c>
      <c r="P183" s="96" t="s">
        <v>1146</v>
      </c>
      <c r="Q183" s="96" t="s">
        <v>1146</v>
      </c>
      <c r="R183" s="96" t="s">
        <v>1146</v>
      </c>
      <c r="S183" s="96" t="s">
        <v>1146</v>
      </c>
      <c r="T183" s="96" t="s">
        <v>1146</v>
      </c>
      <c r="U183" s="96" t="s">
        <v>1146</v>
      </c>
      <c r="V183" s="96" t="s">
        <v>1146</v>
      </c>
      <c r="W183" s="96" t="s">
        <v>1146</v>
      </c>
      <c r="X183" s="96" t="s">
        <v>1146</v>
      </c>
      <c r="Y183" s="96" t="s">
        <v>1146</v>
      </c>
    </row>
    <row r="184" spans="1:25">
      <c r="A184" s="137">
        <v>178</v>
      </c>
      <c r="B184" s="95">
        <v>347</v>
      </c>
      <c r="C184" s="234" t="s">
        <v>352</v>
      </c>
      <c r="D184" s="234"/>
      <c r="E184" s="234"/>
      <c r="F184" s="96" t="s">
        <v>1146</v>
      </c>
      <c r="G184" s="96" t="s">
        <v>1146</v>
      </c>
      <c r="H184" s="96" t="s">
        <v>1146</v>
      </c>
      <c r="I184" s="96" t="s">
        <v>1146</v>
      </c>
      <c r="J184" s="96" t="s">
        <v>1146</v>
      </c>
      <c r="K184" s="96" t="s">
        <v>1146</v>
      </c>
      <c r="L184" s="96" t="s">
        <v>1146</v>
      </c>
      <c r="M184" s="96" t="s">
        <v>1146</v>
      </c>
      <c r="N184" s="96" t="s">
        <v>1146</v>
      </c>
      <c r="O184" s="96" t="s">
        <v>1146</v>
      </c>
      <c r="P184" s="96" t="s">
        <v>1146</v>
      </c>
      <c r="Q184" s="96" t="s">
        <v>1146</v>
      </c>
      <c r="R184" s="96" t="s">
        <v>1146</v>
      </c>
      <c r="S184" s="96" t="s">
        <v>1146</v>
      </c>
      <c r="T184" s="96" t="s">
        <v>1146</v>
      </c>
      <c r="U184" s="96" t="s">
        <v>1146</v>
      </c>
      <c r="V184" s="96" t="s">
        <v>1146</v>
      </c>
      <c r="W184" s="96" t="s">
        <v>1146</v>
      </c>
      <c r="X184" s="96" t="s">
        <v>1146</v>
      </c>
      <c r="Y184" s="96" t="s">
        <v>1146</v>
      </c>
    </row>
    <row r="185" spans="1:25" ht="47.25">
      <c r="A185" s="137">
        <v>179</v>
      </c>
      <c r="B185" s="156">
        <v>350</v>
      </c>
      <c r="C185" s="162" t="s">
        <v>729</v>
      </c>
      <c r="D185" s="163" t="s">
        <v>23</v>
      </c>
      <c r="E185" s="162" t="s">
        <v>1053</v>
      </c>
      <c r="F185" s="163" t="s">
        <v>25</v>
      </c>
      <c r="G185" s="102"/>
      <c r="H185" s="102"/>
      <c r="I185" s="102"/>
      <c r="J185" s="102"/>
      <c r="K185" s="99" t="s">
        <v>1136</v>
      </c>
      <c r="L185" s="100" t="s">
        <v>1063</v>
      </c>
      <c r="M185" s="101" t="s">
        <v>648</v>
      </c>
      <c r="N185" s="102"/>
      <c r="O185" s="102"/>
      <c r="P185" s="102"/>
      <c r="Q185" s="102"/>
      <c r="R185" s="102"/>
      <c r="S185" s="102"/>
      <c r="T185" s="102"/>
      <c r="U185" s="102"/>
      <c r="V185" s="102"/>
      <c r="W185" s="102"/>
      <c r="X185" s="139">
        <f t="shared" si="2"/>
        <v>0</v>
      </c>
      <c r="Y185" s="102"/>
    </row>
    <row r="186" spans="1:25" ht="63">
      <c r="A186" s="137">
        <v>180</v>
      </c>
      <c r="B186" s="156">
        <v>353</v>
      </c>
      <c r="C186" s="162" t="s">
        <v>735</v>
      </c>
      <c r="D186" s="163" t="s">
        <v>23</v>
      </c>
      <c r="E186" s="162" t="s">
        <v>736</v>
      </c>
      <c r="F186" s="163" t="s">
        <v>25</v>
      </c>
      <c r="G186" s="102"/>
      <c r="H186" s="102"/>
      <c r="I186" s="102"/>
      <c r="J186" s="102"/>
      <c r="K186" s="99" t="s">
        <v>1136</v>
      </c>
      <c r="L186" s="100" t="s">
        <v>1063</v>
      </c>
      <c r="M186" s="101" t="s">
        <v>648</v>
      </c>
      <c r="N186" s="102"/>
      <c r="O186" s="102"/>
      <c r="P186" s="102"/>
      <c r="Q186" s="102"/>
      <c r="R186" s="102"/>
      <c r="S186" s="102"/>
      <c r="T186" s="102"/>
      <c r="U186" s="102"/>
      <c r="V186" s="102"/>
      <c r="W186" s="102"/>
      <c r="X186" s="139">
        <f t="shared" si="2"/>
        <v>0</v>
      </c>
      <c r="Y186" s="102"/>
    </row>
    <row r="187" spans="1:25" ht="47.25">
      <c r="A187" s="137">
        <v>181</v>
      </c>
      <c r="B187" s="156">
        <v>356</v>
      </c>
      <c r="C187" s="162" t="s">
        <v>739</v>
      </c>
      <c r="D187" s="163" t="s">
        <v>25</v>
      </c>
      <c r="E187" s="162" t="s">
        <v>740</v>
      </c>
      <c r="F187" s="163" t="s">
        <v>25</v>
      </c>
      <c r="G187" s="102"/>
      <c r="H187" s="102"/>
      <c r="I187" s="102"/>
      <c r="J187" s="102"/>
      <c r="K187" s="99" t="s">
        <v>1136</v>
      </c>
      <c r="L187" s="100" t="s">
        <v>1063</v>
      </c>
      <c r="M187" s="101" t="s">
        <v>648</v>
      </c>
      <c r="N187" s="102"/>
      <c r="O187" s="102"/>
      <c r="P187" s="102"/>
      <c r="Q187" s="102"/>
      <c r="R187" s="102"/>
      <c r="S187" s="102"/>
      <c r="T187" s="102"/>
      <c r="U187" s="102"/>
      <c r="V187" s="102"/>
      <c r="W187" s="102"/>
      <c r="X187" s="139">
        <f t="shared" si="2"/>
        <v>0</v>
      </c>
      <c r="Y187" s="102"/>
    </row>
    <row r="188" spans="1:25" ht="47.25">
      <c r="A188" s="137">
        <v>182</v>
      </c>
      <c r="B188" s="156">
        <v>359</v>
      </c>
      <c r="C188" s="162" t="s">
        <v>744</v>
      </c>
      <c r="D188" s="163" t="s">
        <v>23</v>
      </c>
      <c r="E188" s="162" t="s">
        <v>745</v>
      </c>
      <c r="F188" s="163" t="s">
        <v>25</v>
      </c>
      <c r="G188" s="102"/>
      <c r="H188" s="102"/>
      <c r="I188" s="102"/>
      <c r="J188" s="102"/>
      <c r="K188" s="99" t="s">
        <v>1136</v>
      </c>
      <c r="L188" s="100" t="s">
        <v>1063</v>
      </c>
      <c r="M188" s="101" t="s">
        <v>648</v>
      </c>
      <c r="N188" s="102"/>
      <c r="O188" s="102"/>
      <c r="P188" s="102"/>
      <c r="Q188" s="102"/>
      <c r="R188" s="102"/>
      <c r="S188" s="102"/>
      <c r="T188" s="102"/>
      <c r="U188" s="102"/>
      <c r="V188" s="102"/>
      <c r="W188" s="102"/>
      <c r="X188" s="139">
        <f t="shared" si="2"/>
        <v>0</v>
      </c>
      <c r="Y188" s="102"/>
    </row>
    <row r="189" spans="1:25" ht="31.5">
      <c r="A189" s="137">
        <v>183</v>
      </c>
      <c r="B189" s="156">
        <v>360</v>
      </c>
      <c r="C189" s="162" t="s">
        <v>769</v>
      </c>
      <c r="D189" s="163" t="s">
        <v>105</v>
      </c>
      <c r="E189" s="162" t="s">
        <v>770</v>
      </c>
      <c r="F189" s="163" t="s">
        <v>105</v>
      </c>
      <c r="G189" s="102"/>
      <c r="H189" s="102"/>
      <c r="I189" s="102"/>
      <c r="J189" s="102"/>
      <c r="K189" s="99" t="s">
        <v>1136</v>
      </c>
      <c r="L189" s="100" t="s">
        <v>1063</v>
      </c>
      <c r="M189" s="101" t="s">
        <v>648</v>
      </c>
      <c r="N189" s="102"/>
      <c r="O189" s="102"/>
      <c r="P189" s="102"/>
      <c r="Q189" s="102"/>
      <c r="R189" s="102"/>
      <c r="S189" s="102"/>
      <c r="T189" s="102"/>
      <c r="U189" s="102"/>
      <c r="V189" s="102"/>
      <c r="W189" s="102"/>
      <c r="X189" s="139">
        <f t="shared" si="2"/>
        <v>0</v>
      </c>
      <c r="Y189" s="102"/>
    </row>
    <row r="190" spans="1:25">
      <c r="A190" s="137">
        <v>184</v>
      </c>
      <c r="B190" s="95">
        <v>361</v>
      </c>
      <c r="C190" s="234" t="s">
        <v>356</v>
      </c>
      <c r="D190" s="234"/>
      <c r="E190" s="234"/>
      <c r="F190" s="96" t="s">
        <v>1146</v>
      </c>
      <c r="G190" s="96" t="s">
        <v>1146</v>
      </c>
      <c r="H190" s="96" t="s">
        <v>1146</v>
      </c>
      <c r="I190" s="96" t="s">
        <v>1146</v>
      </c>
      <c r="J190" s="96" t="s">
        <v>1146</v>
      </c>
      <c r="K190" s="96" t="s">
        <v>1146</v>
      </c>
      <c r="L190" s="96" t="s">
        <v>1146</v>
      </c>
      <c r="M190" s="96" t="s">
        <v>1146</v>
      </c>
      <c r="N190" s="96" t="s">
        <v>1146</v>
      </c>
      <c r="O190" s="96" t="s">
        <v>1146</v>
      </c>
      <c r="P190" s="96" t="s">
        <v>1146</v>
      </c>
      <c r="Q190" s="96" t="s">
        <v>1146</v>
      </c>
      <c r="R190" s="96" t="s">
        <v>1146</v>
      </c>
      <c r="S190" s="96" t="s">
        <v>1146</v>
      </c>
      <c r="T190" s="96" t="s">
        <v>1146</v>
      </c>
      <c r="U190" s="96" t="s">
        <v>1146</v>
      </c>
      <c r="V190" s="96" t="s">
        <v>1146</v>
      </c>
      <c r="W190" s="96" t="s">
        <v>1146</v>
      </c>
      <c r="X190" s="96" t="s">
        <v>1146</v>
      </c>
      <c r="Y190" s="96" t="s">
        <v>1146</v>
      </c>
    </row>
    <row r="191" spans="1:25" ht="47.25">
      <c r="A191" s="137">
        <v>185</v>
      </c>
      <c r="B191" s="156">
        <v>364</v>
      </c>
      <c r="C191" s="162" t="s">
        <v>749</v>
      </c>
      <c r="D191" s="163" t="s">
        <v>25</v>
      </c>
      <c r="E191" s="162" t="s">
        <v>748</v>
      </c>
      <c r="F191" s="163" t="s">
        <v>25</v>
      </c>
      <c r="G191" s="102"/>
      <c r="H191" s="102"/>
      <c r="I191" s="102"/>
      <c r="J191" s="102"/>
      <c r="K191" s="99" t="s">
        <v>1136</v>
      </c>
      <c r="L191" s="100" t="s">
        <v>1063</v>
      </c>
      <c r="M191" s="101" t="s">
        <v>648</v>
      </c>
      <c r="N191" s="102"/>
      <c r="O191" s="102"/>
      <c r="P191" s="102"/>
      <c r="Q191" s="102"/>
      <c r="R191" s="102"/>
      <c r="S191" s="102"/>
      <c r="T191" s="102"/>
      <c r="U191" s="102"/>
      <c r="V191" s="102"/>
      <c r="W191" s="102"/>
      <c r="X191" s="139">
        <f t="shared" si="2"/>
        <v>0</v>
      </c>
      <c r="Y191" s="102"/>
    </row>
    <row r="192" spans="1:25">
      <c r="A192" s="137">
        <v>186</v>
      </c>
      <c r="B192" s="95">
        <v>365</v>
      </c>
      <c r="C192" s="234" t="s">
        <v>357</v>
      </c>
      <c r="D192" s="234"/>
      <c r="E192" s="234"/>
      <c r="F192" s="96" t="s">
        <v>1146</v>
      </c>
      <c r="G192" s="96" t="s">
        <v>1146</v>
      </c>
      <c r="H192" s="96" t="s">
        <v>1146</v>
      </c>
      <c r="I192" s="96" t="s">
        <v>1146</v>
      </c>
      <c r="J192" s="96" t="s">
        <v>1146</v>
      </c>
      <c r="K192" s="96" t="s">
        <v>1146</v>
      </c>
      <c r="L192" s="96" t="s">
        <v>1146</v>
      </c>
      <c r="M192" s="96" t="s">
        <v>1146</v>
      </c>
      <c r="N192" s="96" t="s">
        <v>1146</v>
      </c>
      <c r="O192" s="96" t="s">
        <v>1146</v>
      </c>
      <c r="P192" s="96" t="s">
        <v>1146</v>
      </c>
      <c r="Q192" s="96" t="s">
        <v>1146</v>
      </c>
      <c r="R192" s="96" t="s">
        <v>1146</v>
      </c>
      <c r="S192" s="96" t="s">
        <v>1146</v>
      </c>
      <c r="T192" s="96" t="s">
        <v>1146</v>
      </c>
      <c r="U192" s="96" t="s">
        <v>1146</v>
      </c>
      <c r="V192" s="96" t="s">
        <v>1146</v>
      </c>
      <c r="W192" s="96" t="s">
        <v>1146</v>
      </c>
      <c r="X192" s="96" t="s">
        <v>1146</v>
      </c>
      <c r="Y192" s="96" t="s">
        <v>1146</v>
      </c>
    </row>
    <row r="193" spans="1:25" ht="31.5">
      <c r="A193" s="137">
        <v>187</v>
      </c>
      <c r="B193" s="156">
        <v>368</v>
      </c>
      <c r="C193" s="162" t="s">
        <v>755</v>
      </c>
      <c r="D193" s="163" t="s">
        <v>25</v>
      </c>
      <c r="E193" s="162" t="s">
        <v>756</v>
      </c>
      <c r="F193" s="163" t="s">
        <v>25</v>
      </c>
      <c r="G193" s="102"/>
      <c r="H193" s="102"/>
      <c r="I193" s="102"/>
      <c r="J193" s="102"/>
      <c r="K193" s="99" t="s">
        <v>1136</v>
      </c>
      <c r="L193" s="100" t="s">
        <v>1063</v>
      </c>
      <c r="M193" s="101" t="s">
        <v>648</v>
      </c>
      <c r="N193" s="102"/>
      <c r="O193" s="102"/>
      <c r="P193" s="102"/>
      <c r="Q193" s="102"/>
      <c r="R193" s="102"/>
      <c r="S193" s="102"/>
      <c r="T193" s="102"/>
      <c r="U193" s="102"/>
      <c r="V193" s="102"/>
      <c r="W193" s="102"/>
      <c r="X193" s="139">
        <f t="shared" si="2"/>
        <v>0</v>
      </c>
      <c r="Y193" s="102"/>
    </row>
    <row r="194" spans="1:25" ht="47.25">
      <c r="A194" s="137">
        <v>188</v>
      </c>
      <c r="B194" s="156">
        <v>371</v>
      </c>
      <c r="C194" s="162" t="s">
        <v>761</v>
      </c>
      <c r="D194" s="163" t="s">
        <v>25</v>
      </c>
      <c r="E194" s="162" t="s">
        <v>762</v>
      </c>
      <c r="F194" s="163" t="s">
        <v>25</v>
      </c>
      <c r="G194" s="102"/>
      <c r="H194" s="102"/>
      <c r="I194" s="102"/>
      <c r="J194" s="102"/>
      <c r="K194" s="99" t="s">
        <v>1136</v>
      </c>
      <c r="L194" s="100" t="s">
        <v>1063</v>
      </c>
      <c r="M194" s="101" t="s">
        <v>648</v>
      </c>
      <c r="N194" s="102"/>
      <c r="O194" s="102"/>
      <c r="P194" s="102"/>
      <c r="Q194" s="102"/>
      <c r="R194" s="102"/>
      <c r="S194" s="102"/>
      <c r="T194" s="102"/>
      <c r="U194" s="102"/>
      <c r="V194" s="102"/>
      <c r="W194" s="102"/>
      <c r="X194" s="139">
        <f t="shared" si="2"/>
        <v>0</v>
      </c>
      <c r="Y194" s="102"/>
    </row>
    <row r="195" spans="1:25">
      <c r="A195" s="137">
        <v>189</v>
      </c>
      <c r="B195" s="156">
        <v>374</v>
      </c>
      <c r="C195" s="162" t="s">
        <v>767</v>
      </c>
      <c r="D195" s="163" t="s">
        <v>26</v>
      </c>
      <c r="E195" s="162" t="s">
        <v>768</v>
      </c>
      <c r="F195" s="163" t="s">
        <v>26</v>
      </c>
      <c r="G195" s="102"/>
      <c r="H195" s="102"/>
      <c r="I195" s="102"/>
      <c r="J195" s="102"/>
      <c r="K195" s="99" t="s">
        <v>1136</v>
      </c>
      <c r="L195" s="100" t="s">
        <v>1063</v>
      </c>
      <c r="M195" s="101" t="s">
        <v>648</v>
      </c>
      <c r="N195" s="102"/>
      <c r="O195" s="102"/>
      <c r="P195" s="102"/>
      <c r="Q195" s="102"/>
      <c r="R195" s="102"/>
      <c r="S195" s="102"/>
      <c r="T195" s="102"/>
      <c r="U195" s="102"/>
      <c r="V195" s="102"/>
      <c r="W195" s="102"/>
      <c r="X195" s="139">
        <f t="shared" si="2"/>
        <v>0</v>
      </c>
      <c r="Y195" s="102"/>
    </row>
    <row r="196" spans="1:25">
      <c r="A196" s="137">
        <v>190</v>
      </c>
      <c r="B196" s="95">
        <v>375</v>
      </c>
      <c r="C196" s="234" t="s">
        <v>611</v>
      </c>
      <c r="D196" s="234"/>
      <c r="E196" s="234"/>
      <c r="F196" s="96" t="s">
        <v>1146</v>
      </c>
      <c r="G196" s="96" t="s">
        <v>1146</v>
      </c>
      <c r="H196" s="96" t="s">
        <v>1146</v>
      </c>
      <c r="I196" s="96" t="s">
        <v>1146</v>
      </c>
      <c r="J196" s="96" t="s">
        <v>1146</v>
      </c>
      <c r="K196" s="96" t="s">
        <v>1146</v>
      </c>
      <c r="L196" s="96" t="s">
        <v>1146</v>
      </c>
      <c r="M196" s="96" t="s">
        <v>1146</v>
      </c>
      <c r="N196" s="96" t="s">
        <v>1146</v>
      </c>
      <c r="O196" s="96" t="s">
        <v>1146</v>
      </c>
      <c r="P196" s="96" t="s">
        <v>1146</v>
      </c>
      <c r="Q196" s="96" t="s">
        <v>1146</v>
      </c>
      <c r="R196" s="96" t="s">
        <v>1146</v>
      </c>
      <c r="S196" s="96" t="s">
        <v>1146</v>
      </c>
      <c r="T196" s="96" t="s">
        <v>1146</v>
      </c>
      <c r="U196" s="96" t="s">
        <v>1146</v>
      </c>
      <c r="V196" s="96" t="s">
        <v>1146</v>
      </c>
      <c r="W196" s="96" t="s">
        <v>1146</v>
      </c>
      <c r="X196" s="96" t="s">
        <v>1146</v>
      </c>
      <c r="Y196" s="96" t="s">
        <v>1146</v>
      </c>
    </row>
    <row r="197" spans="1:25">
      <c r="A197" s="137">
        <v>191</v>
      </c>
      <c r="B197" s="95">
        <v>376</v>
      </c>
      <c r="C197" s="234" t="s">
        <v>997</v>
      </c>
      <c r="D197" s="234"/>
      <c r="E197" s="234"/>
      <c r="F197" s="96" t="s">
        <v>1146</v>
      </c>
      <c r="G197" s="96" t="s">
        <v>1146</v>
      </c>
      <c r="H197" s="96" t="s">
        <v>1146</v>
      </c>
      <c r="I197" s="96" t="s">
        <v>1146</v>
      </c>
      <c r="J197" s="96" t="s">
        <v>1146</v>
      </c>
      <c r="K197" s="96" t="s">
        <v>1146</v>
      </c>
      <c r="L197" s="96" t="s">
        <v>1146</v>
      </c>
      <c r="M197" s="96" t="s">
        <v>1146</v>
      </c>
      <c r="N197" s="96" t="s">
        <v>1146</v>
      </c>
      <c r="O197" s="96" t="s">
        <v>1146</v>
      </c>
      <c r="P197" s="96" t="s">
        <v>1146</v>
      </c>
      <c r="Q197" s="96" t="s">
        <v>1146</v>
      </c>
      <c r="R197" s="96" t="s">
        <v>1146</v>
      </c>
      <c r="S197" s="96" t="s">
        <v>1146</v>
      </c>
      <c r="T197" s="96" t="s">
        <v>1146</v>
      </c>
      <c r="U197" s="96" t="s">
        <v>1146</v>
      </c>
      <c r="V197" s="96" t="s">
        <v>1146</v>
      </c>
      <c r="W197" s="96" t="s">
        <v>1146</v>
      </c>
      <c r="X197" s="96" t="s">
        <v>1146</v>
      </c>
      <c r="Y197" s="96" t="s">
        <v>1146</v>
      </c>
    </row>
    <row r="198" spans="1:25" ht="31.5">
      <c r="A198" s="137">
        <v>192</v>
      </c>
      <c r="B198" s="240">
        <v>379</v>
      </c>
      <c r="C198" s="242" t="s">
        <v>778</v>
      </c>
      <c r="D198" s="232" t="s">
        <v>25</v>
      </c>
      <c r="E198" s="113" t="s">
        <v>1331</v>
      </c>
      <c r="F198" s="232" t="s">
        <v>25</v>
      </c>
      <c r="G198" s="113"/>
      <c r="H198" s="152"/>
      <c r="I198" s="102"/>
      <c r="J198" s="102"/>
      <c r="K198" s="99" t="s">
        <v>1135</v>
      </c>
      <c r="L198" s="100" t="s">
        <v>1063</v>
      </c>
      <c r="M198" s="101" t="s">
        <v>648</v>
      </c>
      <c r="N198" s="102"/>
      <c r="O198" s="102"/>
      <c r="P198" s="102"/>
      <c r="Q198" s="102"/>
      <c r="R198" s="102"/>
      <c r="S198" s="102"/>
      <c r="T198" s="102"/>
      <c r="U198" s="102"/>
      <c r="V198" s="102"/>
      <c r="W198" s="102"/>
      <c r="X198" s="139">
        <f t="shared" si="2"/>
        <v>0</v>
      </c>
      <c r="Y198" s="102"/>
    </row>
    <row r="199" spans="1:25" ht="31.5">
      <c r="A199" s="137">
        <v>193</v>
      </c>
      <c r="B199" s="241"/>
      <c r="C199" s="243"/>
      <c r="D199" s="233"/>
      <c r="E199" s="113" t="s">
        <v>1332</v>
      </c>
      <c r="F199" s="233"/>
      <c r="G199" s="113"/>
      <c r="H199" s="152"/>
      <c r="I199" s="102"/>
      <c r="J199" s="102"/>
      <c r="K199" s="99" t="s">
        <v>1135</v>
      </c>
      <c r="L199" s="100" t="s">
        <v>1063</v>
      </c>
      <c r="M199" s="101" t="s">
        <v>648</v>
      </c>
      <c r="N199" s="102"/>
      <c r="O199" s="102"/>
      <c r="P199" s="102"/>
      <c r="Q199" s="102"/>
      <c r="R199" s="102"/>
      <c r="S199" s="102"/>
      <c r="T199" s="102"/>
      <c r="U199" s="102"/>
      <c r="V199" s="102"/>
      <c r="W199" s="102"/>
      <c r="X199" s="139">
        <f t="shared" ref="X199:X242" si="3">COUNTIF($N199:$W199,"x")</f>
        <v>0</v>
      </c>
      <c r="Y199" s="102"/>
    </row>
    <row r="200" spans="1:25" ht="47.25">
      <c r="A200" s="137">
        <v>194</v>
      </c>
      <c r="B200" s="156">
        <v>382</v>
      </c>
      <c r="C200" s="162" t="s">
        <v>779</v>
      </c>
      <c r="D200" s="163" t="s">
        <v>105</v>
      </c>
      <c r="E200" s="162" t="s">
        <v>780</v>
      </c>
      <c r="F200" s="163" t="s">
        <v>25</v>
      </c>
      <c r="G200" s="102"/>
      <c r="H200" s="102"/>
      <c r="I200" s="102"/>
      <c r="J200" s="102"/>
      <c r="K200" s="99" t="s">
        <v>1135</v>
      </c>
      <c r="L200" s="100" t="s">
        <v>1063</v>
      </c>
      <c r="M200" s="101" t="s">
        <v>648</v>
      </c>
      <c r="N200" s="102"/>
      <c r="O200" s="102"/>
      <c r="P200" s="102"/>
      <c r="Q200" s="102"/>
      <c r="R200" s="102"/>
      <c r="S200" s="102"/>
      <c r="T200" s="102"/>
      <c r="U200" s="102"/>
      <c r="V200" s="102"/>
      <c r="W200" s="102"/>
      <c r="X200" s="139">
        <f t="shared" si="3"/>
        <v>0</v>
      </c>
      <c r="Y200" s="102"/>
    </row>
    <row r="201" spans="1:25" ht="31.5">
      <c r="A201" s="137">
        <v>195</v>
      </c>
      <c r="B201" s="156">
        <v>384</v>
      </c>
      <c r="C201" s="162" t="s">
        <v>783</v>
      </c>
      <c r="D201" s="163" t="s">
        <v>25</v>
      </c>
      <c r="E201" s="162" t="s">
        <v>784</v>
      </c>
      <c r="F201" s="163" t="s">
        <v>25</v>
      </c>
      <c r="G201" s="102"/>
      <c r="H201" s="102"/>
      <c r="I201" s="102"/>
      <c r="J201" s="102"/>
      <c r="K201" s="99" t="s">
        <v>1135</v>
      </c>
      <c r="L201" s="100" t="s">
        <v>1110</v>
      </c>
      <c r="M201" s="101" t="s">
        <v>648</v>
      </c>
      <c r="N201" s="102"/>
      <c r="O201" s="102"/>
      <c r="P201" s="102"/>
      <c r="Q201" s="102"/>
      <c r="R201" s="102"/>
      <c r="S201" s="102"/>
      <c r="T201" s="102"/>
      <c r="U201" s="102"/>
      <c r="V201" s="102"/>
      <c r="W201" s="102"/>
      <c r="X201" s="139">
        <f t="shared" si="3"/>
        <v>0</v>
      </c>
      <c r="Y201" s="102"/>
    </row>
    <row r="202" spans="1:25" ht="39.75" customHeight="1">
      <c r="A202" s="137">
        <v>196</v>
      </c>
      <c r="B202" s="158">
        <v>385</v>
      </c>
      <c r="C202" s="157" t="s">
        <v>1076</v>
      </c>
      <c r="D202" s="159" t="s">
        <v>25</v>
      </c>
      <c r="E202" s="157" t="s">
        <v>1077</v>
      </c>
      <c r="F202" s="159" t="s">
        <v>25</v>
      </c>
      <c r="G202" s="166"/>
      <c r="H202" s="117"/>
      <c r="I202" s="118"/>
      <c r="J202" s="102"/>
      <c r="K202" s="99" t="s">
        <v>1135</v>
      </c>
      <c r="L202" s="100" t="s">
        <v>1154</v>
      </c>
      <c r="M202" s="101" t="s">
        <v>648</v>
      </c>
      <c r="N202" s="102"/>
      <c r="O202" s="102"/>
      <c r="P202" s="102"/>
      <c r="Q202" s="102"/>
      <c r="R202" s="102"/>
      <c r="S202" s="102"/>
      <c r="T202" s="102"/>
      <c r="U202" s="102"/>
      <c r="V202" s="102"/>
      <c r="W202" s="102"/>
      <c r="X202" s="139">
        <f t="shared" si="3"/>
        <v>0</v>
      </c>
      <c r="Y202" s="102"/>
    </row>
    <row r="203" spans="1:25" ht="47.25">
      <c r="A203" s="137">
        <v>197</v>
      </c>
      <c r="B203" s="158">
        <v>386</v>
      </c>
      <c r="C203" s="157" t="s">
        <v>1078</v>
      </c>
      <c r="D203" s="159" t="s">
        <v>25</v>
      </c>
      <c r="E203" s="157" t="s">
        <v>1054</v>
      </c>
      <c r="F203" s="159" t="s">
        <v>25</v>
      </c>
      <c r="G203" s="160"/>
      <c r="H203" s="117"/>
      <c r="I203" s="118"/>
      <c r="J203" s="102"/>
      <c r="K203" s="99" t="s">
        <v>1135</v>
      </c>
      <c r="L203" s="100" t="s">
        <v>1063</v>
      </c>
      <c r="M203" s="101" t="s">
        <v>648</v>
      </c>
      <c r="N203" s="102"/>
      <c r="O203" s="102"/>
      <c r="P203" s="102"/>
      <c r="Q203" s="102"/>
      <c r="R203" s="102"/>
      <c r="S203" s="102"/>
      <c r="T203" s="102"/>
      <c r="U203" s="102"/>
      <c r="V203" s="102"/>
      <c r="W203" s="102"/>
      <c r="X203" s="139">
        <f t="shared" si="3"/>
        <v>0</v>
      </c>
      <c r="Y203" s="102"/>
    </row>
    <row r="204" spans="1:25" ht="47.25">
      <c r="A204" s="137">
        <v>198</v>
      </c>
      <c r="B204" s="156">
        <v>388</v>
      </c>
      <c r="C204" s="162" t="s">
        <v>790</v>
      </c>
      <c r="D204" s="163" t="s">
        <v>26</v>
      </c>
      <c r="E204" s="162" t="s">
        <v>791</v>
      </c>
      <c r="F204" s="163" t="s">
        <v>26</v>
      </c>
      <c r="G204" s="102"/>
      <c r="H204" s="102"/>
      <c r="I204" s="102"/>
      <c r="J204" s="102"/>
      <c r="K204" s="99" t="s">
        <v>1135</v>
      </c>
      <c r="L204" s="100" t="s">
        <v>1063</v>
      </c>
      <c r="M204" s="101" t="s">
        <v>648</v>
      </c>
      <c r="N204" s="102"/>
      <c r="O204" s="102"/>
      <c r="P204" s="102"/>
      <c r="Q204" s="102"/>
      <c r="R204" s="102"/>
      <c r="S204" s="102"/>
      <c r="T204" s="102"/>
      <c r="U204" s="102"/>
      <c r="V204" s="102"/>
      <c r="W204" s="102"/>
      <c r="X204" s="139">
        <f t="shared" si="3"/>
        <v>0</v>
      </c>
      <c r="Y204" s="102"/>
    </row>
    <row r="205" spans="1:25" ht="31.5">
      <c r="A205" s="137">
        <v>199</v>
      </c>
      <c r="B205" s="156">
        <v>390</v>
      </c>
      <c r="C205" s="162" t="s">
        <v>793</v>
      </c>
      <c r="D205" s="163" t="s">
        <v>23</v>
      </c>
      <c r="E205" s="162" t="s">
        <v>794</v>
      </c>
      <c r="F205" s="163" t="s">
        <v>23</v>
      </c>
      <c r="G205" s="102"/>
      <c r="H205" s="102"/>
      <c r="I205" s="102"/>
      <c r="J205" s="102"/>
      <c r="K205" s="99" t="s">
        <v>1135</v>
      </c>
      <c r="L205" s="100" t="s">
        <v>1110</v>
      </c>
      <c r="M205" s="101" t="s">
        <v>648</v>
      </c>
      <c r="N205" s="102"/>
      <c r="O205" s="102"/>
      <c r="P205" s="102"/>
      <c r="Q205" s="102"/>
      <c r="R205" s="102"/>
      <c r="S205" s="102"/>
      <c r="T205" s="102"/>
      <c r="U205" s="102"/>
      <c r="V205" s="102"/>
      <c r="W205" s="102"/>
      <c r="X205" s="139">
        <f t="shared" si="3"/>
        <v>0</v>
      </c>
      <c r="Y205" s="102"/>
    </row>
    <row r="206" spans="1:25">
      <c r="A206" s="137">
        <v>200</v>
      </c>
      <c r="B206" s="95">
        <v>391</v>
      </c>
      <c r="C206" s="234" t="s">
        <v>998</v>
      </c>
      <c r="D206" s="234"/>
      <c r="E206" s="234"/>
      <c r="F206" s="96" t="s">
        <v>1146</v>
      </c>
      <c r="G206" s="96" t="s">
        <v>1146</v>
      </c>
      <c r="H206" s="96" t="s">
        <v>1146</v>
      </c>
      <c r="I206" s="96" t="s">
        <v>1146</v>
      </c>
      <c r="J206" s="96" t="s">
        <v>1146</v>
      </c>
      <c r="K206" s="96" t="s">
        <v>1146</v>
      </c>
      <c r="L206" s="96" t="s">
        <v>1146</v>
      </c>
      <c r="M206" s="96" t="s">
        <v>1146</v>
      </c>
      <c r="N206" s="96" t="s">
        <v>1146</v>
      </c>
      <c r="O206" s="96" t="s">
        <v>1146</v>
      </c>
      <c r="P206" s="96" t="s">
        <v>1146</v>
      </c>
      <c r="Q206" s="96" t="s">
        <v>1146</v>
      </c>
      <c r="R206" s="96" t="s">
        <v>1146</v>
      </c>
      <c r="S206" s="96" t="s">
        <v>1146</v>
      </c>
      <c r="T206" s="96" t="s">
        <v>1146</v>
      </c>
      <c r="U206" s="96" t="s">
        <v>1146</v>
      </c>
      <c r="V206" s="96" t="s">
        <v>1146</v>
      </c>
      <c r="W206" s="96" t="s">
        <v>1146</v>
      </c>
      <c r="X206" s="96" t="s">
        <v>1146</v>
      </c>
      <c r="Y206" s="96" t="s">
        <v>1146</v>
      </c>
    </row>
    <row r="207" spans="1:25" ht="47.25" customHeight="1">
      <c r="A207" s="137">
        <v>201</v>
      </c>
      <c r="B207" s="158">
        <v>394</v>
      </c>
      <c r="C207" s="157" t="s">
        <v>802</v>
      </c>
      <c r="D207" s="167" t="s">
        <v>23</v>
      </c>
      <c r="E207" s="157" t="s">
        <v>803</v>
      </c>
      <c r="F207" s="167" t="s">
        <v>25</v>
      </c>
      <c r="G207" s="168"/>
      <c r="H207" s="117"/>
      <c r="I207" s="118"/>
      <c r="J207" s="102"/>
      <c r="K207" s="99" t="s">
        <v>1135</v>
      </c>
      <c r="L207" s="100" t="s">
        <v>1063</v>
      </c>
      <c r="M207" s="101" t="s">
        <v>648</v>
      </c>
      <c r="N207" s="102"/>
      <c r="O207" s="102"/>
      <c r="P207" s="102"/>
      <c r="Q207" s="102"/>
      <c r="R207" s="102"/>
      <c r="S207" s="102"/>
      <c r="T207" s="102"/>
      <c r="U207" s="102"/>
      <c r="V207" s="102"/>
      <c r="W207" s="102"/>
      <c r="X207" s="139">
        <f t="shared" si="3"/>
        <v>0</v>
      </c>
      <c r="Y207" s="102"/>
    </row>
    <row r="208" spans="1:25" ht="31.5">
      <c r="A208" s="137">
        <v>202</v>
      </c>
      <c r="B208" s="156">
        <v>397</v>
      </c>
      <c r="C208" s="162" t="s">
        <v>806</v>
      </c>
      <c r="D208" s="163" t="s">
        <v>23</v>
      </c>
      <c r="E208" s="162" t="s">
        <v>807</v>
      </c>
      <c r="F208" s="163" t="s">
        <v>23</v>
      </c>
      <c r="G208" s="102"/>
      <c r="H208" s="102"/>
      <c r="I208" s="102"/>
      <c r="J208" s="102"/>
      <c r="K208" s="99" t="s">
        <v>1135</v>
      </c>
      <c r="L208" s="100" t="s">
        <v>1063</v>
      </c>
      <c r="M208" s="101" t="s">
        <v>648</v>
      </c>
      <c r="N208" s="102"/>
      <c r="O208" s="102"/>
      <c r="P208" s="102"/>
      <c r="Q208" s="102"/>
      <c r="R208" s="102"/>
      <c r="S208" s="102"/>
      <c r="T208" s="102"/>
      <c r="U208" s="102"/>
      <c r="V208" s="102"/>
      <c r="W208" s="102"/>
      <c r="X208" s="139">
        <f t="shared" si="3"/>
        <v>0</v>
      </c>
      <c r="Y208" s="102"/>
    </row>
    <row r="209" spans="1:25" ht="47.25">
      <c r="A209" s="137">
        <v>203</v>
      </c>
      <c r="B209" s="156">
        <v>400</v>
      </c>
      <c r="C209" s="162" t="s">
        <v>814</v>
      </c>
      <c r="D209" s="163" t="s">
        <v>23</v>
      </c>
      <c r="E209" s="162" t="s">
        <v>815</v>
      </c>
      <c r="F209" s="163" t="s">
        <v>25</v>
      </c>
      <c r="G209" s="102"/>
      <c r="H209" s="102"/>
      <c r="I209" s="102"/>
      <c r="J209" s="102"/>
      <c r="K209" s="99" t="s">
        <v>1135</v>
      </c>
      <c r="L209" s="100" t="s">
        <v>1063</v>
      </c>
      <c r="M209" s="101" t="s">
        <v>648</v>
      </c>
      <c r="N209" s="102"/>
      <c r="O209" s="102"/>
      <c r="P209" s="102"/>
      <c r="Q209" s="102"/>
      <c r="R209" s="102"/>
      <c r="S209" s="102"/>
      <c r="T209" s="102"/>
      <c r="U209" s="102"/>
      <c r="V209" s="102"/>
      <c r="W209" s="102"/>
      <c r="X209" s="139">
        <f t="shared" si="3"/>
        <v>0</v>
      </c>
      <c r="Y209" s="102"/>
    </row>
    <row r="210" spans="1:25" ht="63">
      <c r="A210" s="137">
        <v>204</v>
      </c>
      <c r="B210" s="156">
        <v>403</v>
      </c>
      <c r="C210" s="162" t="s">
        <v>818</v>
      </c>
      <c r="D210" s="163" t="s">
        <v>23</v>
      </c>
      <c r="E210" s="162" t="s">
        <v>819</v>
      </c>
      <c r="F210" s="163" t="s">
        <v>25</v>
      </c>
      <c r="G210" s="162"/>
      <c r="H210" s="115"/>
      <c r="I210" s="116"/>
      <c r="J210" s="102"/>
      <c r="K210" s="99" t="s">
        <v>1135</v>
      </c>
      <c r="L210" s="100" t="s">
        <v>1063</v>
      </c>
      <c r="M210" s="101" t="s">
        <v>648</v>
      </c>
      <c r="N210" s="102"/>
      <c r="O210" s="102"/>
      <c r="P210" s="102"/>
      <c r="Q210" s="102"/>
      <c r="R210" s="102"/>
      <c r="S210" s="102"/>
      <c r="T210" s="102"/>
      <c r="U210" s="102"/>
      <c r="V210" s="102"/>
      <c r="W210" s="102"/>
      <c r="X210" s="139">
        <f t="shared" si="3"/>
        <v>0</v>
      </c>
      <c r="Y210" s="102"/>
    </row>
    <row r="211" spans="1:25" ht="31.5">
      <c r="A211" s="137">
        <v>205</v>
      </c>
      <c r="B211" s="156">
        <v>404</v>
      </c>
      <c r="C211" s="162" t="s">
        <v>1080</v>
      </c>
      <c r="D211" s="163" t="s">
        <v>23</v>
      </c>
      <c r="E211" s="162" t="s">
        <v>1081</v>
      </c>
      <c r="F211" s="163" t="s">
        <v>25</v>
      </c>
      <c r="G211" s="157"/>
      <c r="H211" s="104"/>
      <c r="I211" s="164"/>
      <c r="J211" s="102"/>
      <c r="K211" s="99" t="s">
        <v>1135</v>
      </c>
      <c r="L211" s="100" t="s">
        <v>1154</v>
      </c>
      <c r="M211" s="101" t="s">
        <v>648</v>
      </c>
      <c r="N211" s="102"/>
      <c r="O211" s="102"/>
      <c r="P211" s="102"/>
      <c r="Q211" s="102"/>
      <c r="R211" s="102"/>
      <c r="S211" s="102"/>
      <c r="T211" s="102"/>
      <c r="U211" s="102"/>
      <c r="V211" s="102"/>
      <c r="W211" s="102"/>
      <c r="X211" s="139">
        <f t="shared" si="3"/>
        <v>0</v>
      </c>
      <c r="Y211" s="102"/>
    </row>
    <row r="212" spans="1:25" ht="31.5">
      <c r="A212" s="137">
        <v>206</v>
      </c>
      <c r="B212" s="156">
        <v>405</v>
      </c>
      <c r="C212" s="162" t="s">
        <v>823</v>
      </c>
      <c r="D212" s="163" t="s">
        <v>23</v>
      </c>
      <c r="E212" s="162" t="s">
        <v>822</v>
      </c>
      <c r="F212" s="163" t="s">
        <v>25</v>
      </c>
      <c r="G212" s="162"/>
      <c r="H212" s="104"/>
      <c r="I212" s="164"/>
      <c r="J212" s="102"/>
      <c r="K212" s="99" t="s">
        <v>1135</v>
      </c>
      <c r="L212" s="100" t="s">
        <v>1063</v>
      </c>
      <c r="M212" s="101" t="s">
        <v>648</v>
      </c>
      <c r="N212" s="102"/>
      <c r="O212" s="102"/>
      <c r="P212" s="102"/>
      <c r="Q212" s="102"/>
      <c r="R212" s="102"/>
      <c r="S212" s="102"/>
      <c r="T212" s="102"/>
      <c r="U212" s="102"/>
      <c r="V212" s="102"/>
      <c r="W212" s="102"/>
      <c r="X212" s="139">
        <f t="shared" si="3"/>
        <v>0</v>
      </c>
      <c r="Y212" s="102"/>
    </row>
    <row r="213" spans="1:25" ht="31.5">
      <c r="A213" s="137">
        <v>207</v>
      </c>
      <c r="B213" s="156">
        <v>408</v>
      </c>
      <c r="C213" s="162" t="s">
        <v>829</v>
      </c>
      <c r="D213" s="163" t="s">
        <v>105</v>
      </c>
      <c r="E213" s="162" t="s">
        <v>828</v>
      </c>
      <c r="F213" s="163" t="s">
        <v>25</v>
      </c>
      <c r="G213" s="102"/>
      <c r="H213" s="102"/>
      <c r="I213" s="102"/>
      <c r="J213" s="102"/>
      <c r="K213" s="99" t="s">
        <v>1135</v>
      </c>
      <c r="L213" s="100" t="s">
        <v>1063</v>
      </c>
      <c r="M213" s="101" t="s">
        <v>648</v>
      </c>
      <c r="N213" s="102"/>
      <c r="O213" s="102"/>
      <c r="P213" s="102"/>
      <c r="Q213" s="102"/>
      <c r="R213" s="102"/>
      <c r="S213" s="102"/>
      <c r="T213" s="102"/>
      <c r="U213" s="102"/>
      <c r="V213" s="102"/>
      <c r="W213" s="102"/>
      <c r="X213" s="139">
        <f t="shared" si="3"/>
        <v>0</v>
      </c>
      <c r="Y213" s="102"/>
    </row>
    <row r="214" spans="1:25">
      <c r="A214" s="137">
        <v>208</v>
      </c>
      <c r="B214" s="156">
        <v>411</v>
      </c>
      <c r="C214" s="162" t="s">
        <v>108</v>
      </c>
      <c r="D214" s="163" t="s">
        <v>23</v>
      </c>
      <c r="E214" s="162" t="s">
        <v>107</v>
      </c>
      <c r="F214" s="163" t="s">
        <v>25</v>
      </c>
      <c r="G214" s="162"/>
      <c r="H214" s="115"/>
      <c r="I214" s="116"/>
      <c r="J214" s="102"/>
      <c r="K214" s="99" t="s">
        <v>1135</v>
      </c>
      <c r="L214" s="100" t="s">
        <v>1063</v>
      </c>
      <c r="M214" s="101" t="s">
        <v>648</v>
      </c>
      <c r="N214" s="102"/>
      <c r="O214" s="102"/>
      <c r="P214" s="102"/>
      <c r="Q214" s="102"/>
      <c r="R214" s="102"/>
      <c r="S214" s="102"/>
      <c r="T214" s="102"/>
      <c r="U214" s="102"/>
      <c r="V214" s="102"/>
      <c r="W214" s="102"/>
      <c r="X214" s="139">
        <f t="shared" si="3"/>
        <v>0</v>
      </c>
      <c r="Y214" s="102"/>
    </row>
    <row r="215" spans="1:25" ht="47.25">
      <c r="A215" s="137">
        <v>209</v>
      </c>
      <c r="B215" s="156">
        <v>412</v>
      </c>
      <c r="C215" s="162" t="s">
        <v>1159</v>
      </c>
      <c r="D215" s="163" t="s">
        <v>23</v>
      </c>
      <c r="E215" s="162" t="s">
        <v>1083</v>
      </c>
      <c r="F215" s="163" t="s">
        <v>25</v>
      </c>
      <c r="G215" s="162"/>
      <c r="H215" s="104"/>
      <c r="I215" s="164"/>
      <c r="J215" s="102"/>
      <c r="K215" s="99" t="s">
        <v>1135</v>
      </c>
      <c r="L215" s="100" t="s">
        <v>1154</v>
      </c>
      <c r="M215" s="101" t="s">
        <v>648</v>
      </c>
      <c r="N215" s="102"/>
      <c r="O215" s="102"/>
      <c r="P215" s="102"/>
      <c r="Q215" s="102"/>
      <c r="R215" s="102"/>
      <c r="S215" s="102"/>
      <c r="T215" s="102"/>
      <c r="U215" s="102"/>
      <c r="V215" s="102"/>
      <c r="W215" s="102"/>
      <c r="X215" s="139">
        <f t="shared" si="3"/>
        <v>0</v>
      </c>
      <c r="Y215" s="102"/>
    </row>
    <row r="216" spans="1:25" ht="63">
      <c r="A216" s="137">
        <v>210</v>
      </c>
      <c r="B216" s="156">
        <v>414</v>
      </c>
      <c r="C216" s="162" t="s">
        <v>1160</v>
      </c>
      <c r="D216" s="163" t="s">
        <v>25</v>
      </c>
      <c r="E216" s="162" t="s">
        <v>1085</v>
      </c>
      <c r="F216" s="163" t="s">
        <v>23</v>
      </c>
      <c r="G216" s="162"/>
      <c r="H216" s="115"/>
      <c r="I216" s="116"/>
      <c r="J216" s="102"/>
      <c r="K216" s="99" t="s">
        <v>1135</v>
      </c>
      <c r="L216" s="100" t="s">
        <v>1063</v>
      </c>
      <c r="M216" s="101" t="s">
        <v>648</v>
      </c>
      <c r="N216" s="102"/>
      <c r="O216" s="102"/>
      <c r="P216" s="102"/>
      <c r="Q216" s="102"/>
      <c r="R216" s="102"/>
      <c r="S216" s="102"/>
      <c r="T216" s="102"/>
      <c r="U216" s="102"/>
      <c r="V216" s="102"/>
      <c r="W216" s="102"/>
      <c r="X216" s="139">
        <f t="shared" si="3"/>
        <v>0</v>
      </c>
      <c r="Y216" s="102"/>
    </row>
    <row r="217" spans="1:25" ht="31.5">
      <c r="A217" s="137">
        <v>211</v>
      </c>
      <c r="B217" s="156">
        <v>417</v>
      </c>
      <c r="C217" s="162" t="s">
        <v>1086</v>
      </c>
      <c r="D217" s="163" t="s">
        <v>23</v>
      </c>
      <c r="E217" s="162" t="s">
        <v>838</v>
      </c>
      <c r="F217" s="163" t="s">
        <v>23</v>
      </c>
      <c r="G217" s="162"/>
      <c r="H217" s="115"/>
      <c r="I217" s="116"/>
      <c r="J217" s="102"/>
      <c r="K217" s="99" t="s">
        <v>1135</v>
      </c>
      <c r="L217" s="100" t="s">
        <v>1063</v>
      </c>
      <c r="M217" s="101" t="s">
        <v>648</v>
      </c>
      <c r="N217" s="102"/>
      <c r="O217" s="102"/>
      <c r="P217" s="102"/>
      <c r="Q217" s="102"/>
      <c r="R217" s="102"/>
      <c r="S217" s="102"/>
      <c r="T217" s="102"/>
      <c r="U217" s="102"/>
      <c r="V217" s="102"/>
      <c r="W217" s="102"/>
      <c r="X217" s="139">
        <f t="shared" si="3"/>
        <v>0</v>
      </c>
      <c r="Y217" s="102"/>
    </row>
    <row r="218" spans="1:25" ht="47.25">
      <c r="A218" s="137">
        <v>212</v>
      </c>
      <c r="B218" s="240">
        <v>420</v>
      </c>
      <c r="C218" s="242" t="s">
        <v>843</v>
      </c>
      <c r="D218" s="232" t="s">
        <v>25</v>
      </c>
      <c r="E218" s="162" t="s">
        <v>1329</v>
      </c>
      <c r="F218" s="232" t="s">
        <v>25</v>
      </c>
      <c r="G218" s="162"/>
      <c r="H218" s="104"/>
      <c r="I218" s="164"/>
      <c r="J218" s="102"/>
      <c r="K218" s="99" t="s">
        <v>1135</v>
      </c>
      <c r="L218" s="100" t="s">
        <v>1063</v>
      </c>
      <c r="M218" s="101" t="s">
        <v>648</v>
      </c>
      <c r="N218" s="102"/>
      <c r="O218" s="102"/>
      <c r="P218" s="102"/>
      <c r="Q218" s="102"/>
      <c r="R218" s="102"/>
      <c r="S218" s="102"/>
      <c r="T218" s="102"/>
      <c r="U218" s="102"/>
      <c r="V218" s="102"/>
      <c r="W218" s="102"/>
      <c r="X218" s="139">
        <f t="shared" si="3"/>
        <v>0</v>
      </c>
      <c r="Y218" s="102"/>
    </row>
    <row r="219" spans="1:25" ht="31.5">
      <c r="A219" s="137">
        <v>213</v>
      </c>
      <c r="B219" s="241"/>
      <c r="C219" s="243"/>
      <c r="D219" s="233"/>
      <c r="E219" s="162" t="s">
        <v>1330</v>
      </c>
      <c r="F219" s="233"/>
      <c r="G219" s="162"/>
      <c r="H219" s="104"/>
      <c r="I219" s="164"/>
      <c r="J219" s="102"/>
      <c r="K219" s="99" t="s">
        <v>1135</v>
      </c>
      <c r="L219" s="100" t="s">
        <v>1063</v>
      </c>
      <c r="M219" s="101" t="s">
        <v>648</v>
      </c>
      <c r="N219" s="102"/>
      <c r="O219" s="102"/>
      <c r="P219" s="102"/>
      <c r="Q219" s="102"/>
      <c r="R219" s="102"/>
      <c r="S219" s="102"/>
      <c r="T219" s="102"/>
      <c r="U219" s="102"/>
      <c r="V219" s="102"/>
      <c r="W219" s="102"/>
      <c r="X219" s="139">
        <f t="shared" si="3"/>
        <v>0</v>
      </c>
      <c r="Y219" s="102"/>
    </row>
    <row r="220" spans="1:25">
      <c r="A220" s="137">
        <v>214</v>
      </c>
      <c r="B220" s="156">
        <v>421</v>
      </c>
      <c r="C220" s="162" t="s">
        <v>842</v>
      </c>
      <c r="D220" s="163" t="s">
        <v>105</v>
      </c>
      <c r="E220" s="162" t="s">
        <v>101</v>
      </c>
      <c r="F220" s="163" t="s">
        <v>105</v>
      </c>
      <c r="G220" s="102"/>
      <c r="H220" s="102"/>
      <c r="I220" s="102"/>
      <c r="J220" s="102"/>
      <c r="K220" s="99" t="s">
        <v>1135</v>
      </c>
      <c r="L220" s="100" t="s">
        <v>1063</v>
      </c>
      <c r="M220" s="101" t="s">
        <v>648</v>
      </c>
      <c r="N220" s="102"/>
      <c r="O220" s="102"/>
      <c r="P220" s="102"/>
      <c r="Q220" s="102"/>
      <c r="R220" s="102"/>
      <c r="S220" s="102"/>
      <c r="T220" s="102"/>
      <c r="U220" s="102"/>
      <c r="V220" s="102"/>
      <c r="W220" s="102"/>
      <c r="X220" s="139">
        <f t="shared" si="3"/>
        <v>0</v>
      </c>
      <c r="Y220" s="102"/>
    </row>
    <row r="221" spans="1:25">
      <c r="A221" s="137">
        <v>215</v>
      </c>
      <c r="B221" s="95">
        <v>422</v>
      </c>
      <c r="C221" s="234" t="s">
        <v>999</v>
      </c>
      <c r="D221" s="234"/>
      <c r="E221" s="234"/>
      <c r="F221" s="96" t="s">
        <v>1146</v>
      </c>
      <c r="G221" s="96" t="s">
        <v>1146</v>
      </c>
      <c r="H221" s="96" t="s">
        <v>1146</v>
      </c>
      <c r="I221" s="96" t="s">
        <v>1146</v>
      </c>
      <c r="J221" s="96" t="s">
        <v>1146</v>
      </c>
      <c r="K221" s="96" t="s">
        <v>1146</v>
      </c>
      <c r="L221" s="96" t="s">
        <v>1146</v>
      </c>
      <c r="M221" s="96" t="s">
        <v>1146</v>
      </c>
      <c r="N221" s="96" t="s">
        <v>1146</v>
      </c>
      <c r="O221" s="96" t="s">
        <v>1146</v>
      </c>
      <c r="P221" s="96" t="s">
        <v>1146</v>
      </c>
      <c r="Q221" s="96" t="s">
        <v>1146</v>
      </c>
      <c r="R221" s="96" t="s">
        <v>1146</v>
      </c>
      <c r="S221" s="96" t="s">
        <v>1146</v>
      </c>
      <c r="T221" s="96" t="s">
        <v>1146</v>
      </c>
      <c r="U221" s="96" t="s">
        <v>1146</v>
      </c>
      <c r="V221" s="96" t="s">
        <v>1146</v>
      </c>
      <c r="W221" s="96" t="s">
        <v>1146</v>
      </c>
      <c r="X221" s="96" t="s">
        <v>1146</v>
      </c>
      <c r="Y221" s="96" t="s">
        <v>1146</v>
      </c>
    </row>
    <row r="222" spans="1:25">
      <c r="A222" s="137">
        <v>216</v>
      </c>
      <c r="B222" s="156">
        <v>425</v>
      </c>
      <c r="C222" s="162" t="s">
        <v>849</v>
      </c>
      <c r="D222" s="163" t="s">
        <v>23</v>
      </c>
      <c r="E222" s="162" t="s">
        <v>850</v>
      </c>
      <c r="F222" s="163" t="s">
        <v>23</v>
      </c>
      <c r="G222" s="102"/>
      <c r="H222" s="102"/>
      <c r="I222" s="102"/>
      <c r="J222" s="102"/>
      <c r="K222" s="99" t="s">
        <v>1135</v>
      </c>
      <c r="L222" s="100" t="s">
        <v>1063</v>
      </c>
      <c r="M222" s="101" t="s">
        <v>648</v>
      </c>
      <c r="N222" s="102"/>
      <c r="O222" s="102"/>
      <c r="P222" s="102"/>
      <c r="Q222" s="102"/>
      <c r="R222" s="102"/>
      <c r="S222" s="102"/>
      <c r="T222" s="102"/>
      <c r="U222" s="102"/>
      <c r="V222" s="102"/>
      <c r="W222" s="102"/>
      <c r="X222" s="139">
        <f t="shared" si="3"/>
        <v>0</v>
      </c>
      <c r="Y222" s="102"/>
    </row>
    <row r="223" spans="1:25" ht="31.5">
      <c r="A223" s="137">
        <v>217</v>
      </c>
      <c r="B223" s="156">
        <v>428</v>
      </c>
      <c r="C223" s="162" t="s">
        <v>854</v>
      </c>
      <c r="D223" s="163" t="s">
        <v>23</v>
      </c>
      <c r="E223" s="162" t="s">
        <v>855</v>
      </c>
      <c r="F223" s="163" t="s">
        <v>23</v>
      </c>
      <c r="G223" s="104"/>
      <c r="H223" s="104"/>
      <c r="I223" s="164"/>
      <c r="J223" s="102"/>
      <c r="K223" s="99" t="s">
        <v>1135</v>
      </c>
      <c r="L223" s="100" t="s">
        <v>1063</v>
      </c>
      <c r="M223" s="101" t="s">
        <v>648</v>
      </c>
      <c r="N223" s="102"/>
      <c r="O223" s="102"/>
      <c r="P223" s="102"/>
      <c r="Q223" s="102"/>
      <c r="R223" s="102"/>
      <c r="S223" s="102"/>
      <c r="T223" s="102"/>
      <c r="U223" s="102"/>
      <c r="V223" s="102"/>
      <c r="W223" s="102"/>
      <c r="X223" s="139">
        <f t="shared" si="3"/>
        <v>0</v>
      </c>
      <c r="Y223" s="102"/>
    </row>
    <row r="224" spans="1:25" ht="119.25" customHeight="1">
      <c r="A224" s="137">
        <v>218</v>
      </c>
      <c r="B224" s="156">
        <v>431</v>
      </c>
      <c r="C224" s="162" t="s">
        <v>116</v>
      </c>
      <c r="D224" s="163" t="s">
        <v>23</v>
      </c>
      <c r="E224" s="162" t="s">
        <v>878</v>
      </c>
      <c r="F224" s="163" t="s">
        <v>25</v>
      </c>
      <c r="G224" s="102"/>
      <c r="H224" s="102"/>
      <c r="I224" s="102"/>
      <c r="J224" s="102"/>
      <c r="K224" s="99" t="s">
        <v>1135</v>
      </c>
      <c r="L224" s="100" t="s">
        <v>1063</v>
      </c>
      <c r="M224" s="101" t="s">
        <v>648</v>
      </c>
      <c r="N224" s="102"/>
      <c r="O224" s="102"/>
      <c r="P224" s="102"/>
      <c r="Q224" s="102"/>
      <c r="R224" s="102"/>
      <c r="S224" s="102"/>
      <c r="T224" s="102"/>
      <c r="U224" s="102"/>
      <c r="V224" s="102"/>
      <c r="W224" s="102"/>
      <c r="X224" s="139">
        <f t="shared" si="3"/>
        <v>0</v>
      </c>
      <c r="Y224" s="102"/>
    </row>
    <row r="225" spans="1:25" ht="47.25">
      <c r="A225" s="137">
        <v>219</v>
      </c>
      <c r="B225" s="156">
        <v>434</v>
      </c>
      <c r="C225" s="162" t="s">
        <v>120</v>
      </c>
      <c r="D225" s="163" t="s">
        <v>25</v>
      </c>
      <c r="E225" s="162" t="s">
        <v>118</v>
      </c>
      <c r="F225" s="163" t="s">
        <v>25</v>
      </c>
      <c r="G225" s="102"/>
      <c r="H225" s="102"/>
      <c r="I225" s="102"/>
      <c r="J225" s="102"/>
      <c r="K225" s="99" t="s">
        <v>1135</v>
      </c>
      <c r="L225" s="100" t="s">
        <v>1063</v>
      </c>
      <c r="M225" s="101" t="s">
        <v>648</v>
      </c>
      <c r="N225" s="102"/>
      <c r="O225" s="102"/>
      <c r="P225" s="102"/>
      <c r="Q225" s="102"/>
      <c r="R225" s="102"/>
      <c r="S225" s="102"/>
      <c r="T225" s="102"/>
      <c r="U225" s="102"/>
      <c r="V225" s="102"/>
      <c r="W225" s="102"/>
      <c r="X225" s="139">
        <f t="shared" si="3"/>
        <v>0</v>
      </c>
      <c r="Y225" s="102"/>
    </row>
    <row r="226" spans="1:25" ht="47.25">
      <c r="A226" s="137">
        <v>220</v>
      </c>
      <c r="B226" s="156">
        <v>437</v>
      </c>
      <c r="C226" s="162" t="s">
        <v>862</v>
      </c>
      <c r="D226" s="163" t="s">
        <v>23</v>
      </c>
      <c r="E226" s="162" t="s">
        <v>863</v>
      </c>
      <c r="F226" s="163" t="s">
        <v>25</v>
      </c>
      <c r="G226" s="102"/>
      <c r="H226" s="102"/>
      <c r="I226" s="102"/>
      <c r="J226" s="102"/>
      <c r="K226" s="99" t="s">
        <v>1135</v>
      </c>
      <c r="L226" s="100" t="s">
        <v>1063</v>
      </c>
      <c r="M226" s="101" t="s">
        <v>648</v>
      </c>
      <c r="N226" s="102"/>
      <c r="O226" s="102"/>
      <c r="P226" s="102"/>
      <c r="Q226" s="102"/>
      <c r="R226" s="102"/>
      <c r="S226" s="102"/>
      <c r="T226" s="102"/>
      <c r="U226" s="102"/>
      <c r="V226" s="102"/>
      <c r="W226" s="102"/>
      <c r="X226" s="139">
        <f t="shared" si="3"/>
        <v>0</v>
      </c>
      <c r="Y226" s="102"/>
    </row>
    <row r="227" spans="1:25">
      <c r="A227" s="137">
        <v>221</v>
      </c>
      <c r="B227" s="156">
        <v>438</v>
      </c>
      <c r="C227" s="162" t="s">
        <v>872</v>
      </c>
      <c r="D227" s="163" t="s">
        <v>105</v>
      </c>
      <c r="E227" s="162" t="s">
        <v>873</v>
      </c>
      <c r="F227" s="163" t="s">
        <v>105</v>
      </c>
      <c r="G227" s="102"/>
      <c r="H227" s="102"/>
      <c r="I227" s="102"/>
      <c r="J227" s="102"/>
      <c r="K227" s="99" t="s">
        <v>1135</v>
      </c>
      <c r="L227" s="100" t="s">
        <v>1063</v>
      </c>
      <c r="M227" s="101" t="s">
        <v>648</v>
      </c>
      <c r="N227" s="102"/>
      <c r="O227" s="102"/>
      <c r="P227" s="102"/>
      <c r="Q227" s="102"/>
      <c r="R227" s="102"/>
      <c r="S227" s="102"/>
      <c r="T227" s="102"/>
      <c r="U227" s="102"/>
      <c r="V227" s="102"/>
      <c r="W227" s="102"/>
      <c r="X227" s="139">
        <f t="shared" si="3"/>
        <v>0</v>
      </c>
      <c r="Y227" s="102"/>
    </row>
    <row r="228" spans="1:25" ht="41.25" customHeight="1">
      <c r="A228" s="137">
        <v>222</v>
      </c>
      <c r="B228" s="158">
        <v>441</v>
      </c>
      <c r="C228" s="160" t="s">
        <v>877</v>
      </c>
      <c r="D228" s="159" t="s">
        <v>23</v>
      </c>
      <c r="E228" s="160" t="s">
        <v>876</v>
      </c>
      <c r="F228" s="159" t="s">
        <v>25</v>
      </c>
      <c r="G228" s="108"/>
      <c r="H228" s="108"/>
      <c r="I228" s="102"/>
      <c r="J228" s="102"/>
      <c r="K228" s="99" t="s">
        <v>1135</v>
      </c>
      <c r="L228" s="100" t="s">
        <v>1063</v>
      </c>
      <c r="M228" s="101" t="s">
        <v>648</v>
      </c>
      <c r="N228" s="102"/>
      <c r="O228" s="102"/>
      <c r="P228" s="102"/>
      <c r="Q228" s="102"/>
      <c r="R228" s="102"/>
      <c r="S228" s="102"/>
      <c r="T228" s="102"/>
      <c r="U228" s="102"/>
      <c r="V228" s="102"/>
      <c r="W228" s="102"/>
      <c r="X228" s="139">
        <f t="shared" si="3"/>
        <v>0</v>
      </c>
      <c r="Y228" s="102"/>
    </row>
    <row r="229" spans="1:25" ht="31.5">
      <c r="A229" s="137">
        <v>223</v>
      </c>
      <c r="B229" s="156">
        <v>444</v>
      </c>
      <c r="C229" s="162" t="s">
        <v>871</v>
      </c>
      <c r="D229" s="163" t="s">
        <v>23</v>
      </c>
      <c r="E229" s="162" t="s">
        <v>113</v>
      </c>
      <c r="F229" s="163" t="s">
        <v>25</v>
      </c>
      <c r="G229" s="102"/>
      <c r="H229" s="102"/>
      <c r="I229" s="102"/>
      <c r="J229" s="102"/>
      <c r="K229" s="99" t="s">
        <v>1135</v>
      </c>
      <c r="L229" s="100" t="s">
        <v>1063</v>
      </c>
      <c r="M229" s="101" t="s">
        <v>648</v>
      </c>
      <c r="N229" s="102"/>
      <c r="O229" s="102"/>
      <c r="P229" s="102"/>
      <c r="Q229" s="102"/>
      <c r="R229" s="102"/>
      <c r="S229" s="102"/>
      <c r="T229" s="102"/>
      <c r="U229" s="102"/>
      <c r="V229" s="102"/>
      <c r="W229" s="102"/>
      <c r="X229" s="139">
        <f t="shared" si="3"/>
        <v>0</v>
      </c>
      <c r="Y229" s="102"/>
    </row>
    <row r="230" spans="1:25" ht="31.5">
      <c r="A230" s="137">
        <v>224</v>
      </c>
      <c r="B230" s="156">
        <v>445</v>
      </c>
      <c r="C230" s="162" t="s">
        <v>874</v>
      </c>
      <c r="D230" s="163" t="s">
        <v>105</v>
      </c>
      <c r="E230" s="162" t="s">
        <v>1197</v>
      </c>
      <c r="F230" s="163" t="s">
        <v>105</v>
      </c>
      <c r="G230" s="102"/>
      <c r="H230" s="102"/>
      <c r="I230" s="102"/>
      <c r="J230" s="102"/>
      <c r="K230" s="99" t="s">
        <v>1135</v>
      </c>
      <c r="L230" s="100" t="s">
        <v>1063</v>
      </c>
      <c r="M230" s="101" t="s">
        <v>648</v>
      </c>
      <c r="N230" s="102"/>
      <c r="O230" s="102"/>
      <c r="P230" s="102"/>
      <c r="Q230" s="102"/>
      <c r="R230" s="102"/>
      <c r="S230" s="102"/>
      <c r="T230" s="102"/>
      <c r="U230" s="102"/>
      <c r="V230" s="102"/>
      <c r="W230" s="102"/>
      <c r="X230" s="139">
        <f t="shared" si="3"/>
        <v>0</v>
      </c>
      <c r="Y230" s="102"/>
    </row>
    <row r="231" spans="1:25">
      <c r="A231" s="137">
        <v>225</v>
      </c>
      <c r="B231" s="95">
        <v>446</v>
      </c>
      <c r="C231" s="234" t="s">
        <v>1000</v>
      </c>
      <c r="D231" s="234"/>
      <c r="E231" s="234"/>
      <c r="F231" s="96" t="s">
        <v>1146</v>
      </c>
      <c r="G231" s="96" t="s">
        <v>1146</v>
      </c>
      <c r="H231" s="96" t="s">
        <v>1146</v>
      </c>
      <c r="I231" s="96" t="s">
        <v>1146</v>
      </c>
      <c r="J231" s="96" t="s">
        <v>1146</v>
      </c>
      <c r="K231" s="96" t="s">
        <v>1146</v>
      </c>
      <c r="L231" s="96" t="s">
        <v>1146</v>
      </c>
      <c r="M231" s="96" t="s">
        <v>1146</v>
      </c>
      <c r="N231" s="96" t="s">
        <v>1146</v>
      </c>
      <c r="O231" s="96" t="s">
        <v>1146</v>
      </c>
      <c r="P231" s="96" t="s">
        <v>1146</v>
      </c>
      <c r="Q231" s="96" t="s">
        <v>1146</v>
      </c>
      <c r="R231" s="96" t="s">
        <v>1146</v>
      </c>
      <c r="S231" s="96" t="s">
        <v>1146</v>
      </c>
      <c r="T231" s="96" t="s">
        <v>1146</v>
      </c>
      <c r="U231" s="96" t="s">
        <v>1146</v>
      </c>
      <c r="V231" s="96" t="s">
        <v>1146</v>
      </c>
      <c r="W231" s="96" t="s">
        <v>1146</v>
      </c>
      <c r="X231" s="96" t="s">
        <v>1146</v>
      </c>
      <c r="Y231" s="96" t="s">
        <v>1146</v>
      </c>
    </row>
    <row r="232" spans="1:25">
      <c r="A232" s="137">
        <v>226</v>
      </c>
      <c r="B232" s="95">
        <v>447</v>
      </c>
      <c r="C232" s="234" t="s">
        <v>1001</v>
      </c>
      <c r="D232" s="234"/>
      <c r="E232" s="234"/>
      <c r="F232" s="96" t="s">
        <v>1146</v>
      </c>
      <c r="G232" s="96" t="s">
        <v>1146</v>
      </c>
      <c r="H232" s="96" t="s">
        <v>1146</v>
      </c>
      <c r="I232" s="96" t="s">
        <v>1146</v>
      </c>
      <c r="J232" s="96" t="s">
        <v>1146</v>
      </c>
      <c r="K232" s="96" t="s">
        <v>1146</v>
      </c>
      <c r="L232" s="96" t="s">
        <v>1146</v>
      </c>
      <c r="M232" s="96" t="s">
        <v>1146</v>
      </c>
      <c r="N232" s="96" t="s">
        <v>1146</v>
      </c>
      <c r="O232" s="96" t="s">
        <v>1146</v>
      </c>
      <c r="P232" s="96" t="s">
        <v>1146</v>
      </c>
      <c r="Q232" s="96" t="s">
        <v>1146</v>
      </c>
      <c r="R232" s="96" t="s">
        <v>1146</v>
      </c>
      <c r="S232" s="96" t="s">
        <v>1146</v>
      </c>
      <c r="T232" s="96" t="s">
        <v>1146</v>
      </c>
      <c r="U232" s="96" t="s">
        <v>1146</v>
      </c>
      <c r="V232" s="96" t="s">
        <v>1146</v>
      </c>
      <c r="W232" s="96" t="s">
        <v>1146</v>
      </c>
      <c r="X232" s="96" t="s">
        <v>1146</v>
      </c>
      <c r="Y232" s="96" t="s">
        <v>1146</v>
      </c>
    </row>
    <row r="233" spans="1:25">
      <c r="A233" s="137">
        <v>227</v>
      </c>
      <c r="B233" s="95">
        <v>448</v>
      </c>
      <c r="C233" s="234" t="s">
        <v>1002</v>
      </c>
      <c r="D233" s="234"/>
      <c r="E233" s="234"/>
      <c r="F233" s="96" t="s">
        <v>1146</v>
      </c>
      <c r="G233" s="96" t="s">
        <v>1146</v>
      </c>
      <c r="H233" s="96" t="s">
        <v>1146</v>
      </c>
      <c r="I233" s="96" t="s">
        <v>1146</v>
      </c>
      <c r="J233" s="96" t="s">
        <v>1146</v>
      </c>
      <c r="K233" s="96" t="s">
        <v>1146</v>
      </c>
      <c r="L233" s="96" t="s">
        <v>1146</v>
      </c>
      <c r="M233" s="96" t="s">
        <v>1146</v>
      </c>
      <c r="N233" s="96" t="s">
        <v>1146</v>
      </c>
      <c r="O233" s="96" t="s">
        <v>1146</v>
      </c>
      <c r="P233" s="96" t="s">
        <v>1146</v>
      </c>
      <c r="Q233" s="96" t="s">
        <v>1146</v>
      </c>
      <c r="R233" s="96" t="s">
        <v>1146</v>
      </c>
      <c r="S233" s="96" t="s">
        <v>1146</v>
      </c>
      <c r="T233" s="96" t="s">
        <v>1146</v>
      </c>
      <c r="U233" s="96" t="s">
        <v>1146</v>
      </c>
      <c r="V233" s="96" t="s">
        <v>1146</v>
      </c>
      <c r="W233" s="96" t="s">
        <v>1146</v>
      </c>
      <c r="X233" s="96" t="s">
        <v>1146</v>
      </c>
      <c r="Y233" s="96" t="s">
        <v>1146</v>
      </c>
    </row>
    <row r="234" spans="1:25" ht="31.5">
      <c r="A234" s="137">
        <v>228</v>
      </c>
      <c r="B234" s="156">
        <v>451</v>
      </c>
      <c r="C234" s="162" t="s">
        <v>178</v>
      </c>
      <c r="D234" s="163" t="s">
        <v>23</v>
      </c>
      <c r="E234" s="162" t="s">
        <v>880</v>
      </c>
      <c r="F234" s="163" t="s">
        <v>105</v>
      </c>
      <c r="G234" s="102"/>
      <c r="H234" s="102"/>
      <c r="I234" s="102"/>
      <c r="J234" s="102"/>
      <c r="K234" s="122" t="s">
        <v>1169</v>
      </c>
      <c r="L234" s="100" t="s">
        <v>1063</v>
      </c>
      <c r="M234" s="101" t="s">
        <v>648</v>
      </c>
      <c r="N234" s="102"/>
      <c r="O234" s="102"/>
      <c r="P234" s="102"/>
      <c r="Q234" s="102"/>
      <c r="R234" s="102"/>
      <c r="S234" s="102"/>
      <c r="T234" s="102"/>
      <c r="U234" s="102"/>
      <c r="V234" s="102"/>
      <c r="W234" s="102"/>
      <c r="X234" s="139">
        <f t="shared" si="3"/>
        <v>0</v>
      </c>
      <c r="Y234" s="102"/>
    </row>
    <row r="235" spans="1:25" ht="31.5">
      <c r="A235" s="137">
        <v>229</v>
      </c>
      <c r="B235" s="156">
        <v>454</v>
      </c>
      <c r="C235" s="162" t="s">
        <v>183</v>
      </c>
      <c r="D235" s="163" t="s">
        <v>23</v>
      </c>
      <c r="E235" s="162" t="s">
        <v>182</v>
      </c>
      <c r="F235" s="163" t="s">
        <v>25</v>
      </c>
      <c r="G235" s="102"/>
      <c r="H235" s="102"/>
      <c r="I235" s="102"/>
      <c r="J235" s="102"/>
      <c r="K235" s="122" t="s">
        <v>1169</v>
      </c>
      <c r="L235" s="100" t="s">
        <v>1063</v>
      </c>
      <c r="M235" s="101" t="s">
        <v>648</v>
      </c>
      <c r="N235" s="102"/>
      <c r="O235" s="102"/>
      <c r="P235" s="102"/>
      <c r="Q235" s="102"/>
      <c r="R235" s="102"/>
      <c r="S235" s="102"/>
      <c r="T235" s="102"/>
      <c r="U235" s="102"/>
      <c r="V235" s="102"/>
      <c r="W235" s="102"/>
      <c r="X235" s="139">
        <f t="shared" si="3"/>
        <v>0</v>
      </c>
      <c r="Y235" s="102"/>
    </row>
    <row r="236" spans="1:25" ht="31.5">
      <c r="A236" s="137">
        <v>230</v>
      </c>
      <c r="B236" s="156">
        <v>455</v>
      </c>
      <c r="C236" s="162" t="s">
        <v>1152</v>
      </c>
      <c r="D236" s="163" t="s">
        <v>23</v>
      </c>
      <c r="E236" s="162" t="s">
        <v>185</v>
      </c>
      <c r="F236" s="163" t="s">
        <v>25</v>
      </c>
      <c r="G236" s="102"/>
      <c r="H236" s="102"/>
      <c r="I236" s="102"/>
      <c r="J236" s="102"/>
      <c r="K236" s="122" t="s">
        <v>1169</v>
      </c>
      <c r="L236" s="100" t="s">
        <v>1063</v>
      </c>
      <c r="M236" s="101" t="s">
        <v>648</v>
      </c>
      <c r="N236" s="102"/>
      <c r="O236" s="102"/>
      <c r="P236" s="102"/>
      <c r="Q236" s="102"/>
      <c r="R236" s="102"/>
      <c r="S236" s="102"/>
      <c r="T236" s="102"/>
      <c r="U236" s="102"/>
      <c r="V236" s="102"/>
      <c r="W236" s="102"/>
      <c r="X236" s="139">
        <f t="shared" si="3"/>
        <v>0</v>
      </c>
      <c r="Y236" s="102"/>
    </row>
    <row r="237" spans="1:25" ht="31.5">
      <c r="A237" s="137">
        <v>231</v>
      </c>
      <c r="B237" s="156">
        <v>456</v>
      </c>
      <c r="C237" s="162" t="s">
        <v>186</v>
      </c>
      <c r="D237" s="163" t="s">
        <v>23</v>
      </c>
      <c r="E237" s="162" t="s">
        <v>187</v>
      </c>
      <c r="F237" s="163" t="s">
        <v>25</v>
      </c>
      <c r="G237" s="102"/>
      <c r="H237" s="102"/>
      <c r="I237" s="102"/>
      <c r="J237" s="102"/>
      <c r="K237" s="122" t="s">
        <v>1169</v>
      </c>
      <c r="L237" s="100" t="s">
        <v>1063</v>
      </c>
      <c r="M237" s="101" t="s">
        <v>648</v>
      </c>
      <c r="N237" s="102"/>
      <c r="O237" s="102"/>
      <c r="P237" s="102"/>
      <c r="Q237" s="102"/>
      <c r="R237" s="102"/>
      <c r="S237" s="102"/>
      <c r="T237" s="102"/>
      <c r="U237" s="102"/>
      <c r="V237" s="102"/>
      <c r="W237" s="102"/>
      <c r="X237" s="139">
        <f t="shared" si="3"/>
        <v>0</v>
      </c>
      <c r="Y237" s="102"/>
    </row>
    <row r="238" spans="1:25" ht="31.5">
      <c r="A238" s="137">
        <v>232</v>
      </c>
      <c r="B238" s="156">
        <v>457</v>
      </c>
      <c r="C238" s="162" t="s">
        <v>188</v>
      </c>
      <c r="D238" s="163" t="s">
        <v>23</v>
      </c>
      <c r="E238" s="162" t="s">
        <v>189</v>
      </c>
      <c r="F238" s="163" t="s">
        <v>25</v>
      </c>
      <c r="G238" s="102"/>
      <c r="H238" s="102"/>
      <c r="I238" s="102"/>
      <c r="J238" s="102"/>
      <c r="K238" s="122" t="s">
        <v>1169</v>
      </c>
      <c r="L238" s="100" t="s">
        <v>1063</v>
      </c>
      <c r="M238" s="101" t="s">
        <v>648</v>
      </c>
      <c r="N238" s="102"/>
      <c r="O238" s="102"/>
      <c r="P238" s="102"/>
      <c r="Q238" s="102"/>
      <c r="R238" s="102"/>
      <c r="S238" s="102"/>
      <c r="T238" s="102"/>
      <c r="U238" s="102"/>
      <c r="V238" s="102"/>
      <c r="W238" s="102"/>
      <c r="X238" s="139">
        <f t="shared" si="3"/>
        <v>0</v>
      </c>
      <c r="Y238" s="102"/>
    </row>
    <row r="239" spans="1:25" ht="31.5">
      <c r="A239" s="137">
        <v>233</v>
      </c>
      <c r="B239" s="156">
        <v>458</v>
      </c>
      <c r="C239" s="162" t="s">
        <v>881</v>
      </c>
      <c r="D239" s="163" t="s">
        <v>105</v>
      </c>
      <c r="E239" s="162" t="s">
        <v>194</v>
      </c>
      <c r="F239" s="163" t="s">
        <v>25</v>
      </c>
      <c r="G239" s="102"/>
      <c r="H239" s="102"/>
      <c r="I239" s="102"/>
      <c r="J239" s="102"/>
      <c r="K239" s="122" t="s">
        <v>1169</v>
      </c>
      <c r="L239" s="100" t="s">
        <v>1063</v>
      </c>
      <c r="M239" s="101" t="s">
        <v>648</v>
      </c>
      <c r="N239" s="102"/>
      <c r="O239" s="102"/>
      <c r="P239" s="102"/>
      <c r="Q239" s="102"/>
      <c r="R239" s="102"/>
      <c r="S239" s="102"/>
      <c r="T239" s="102"/>
      <c r="U239" s="102"/>
      <c r="V239" s="102"/>
      <c r="W239" s="102"/>
      <c r="X239" s="139">
        <f t="shared" si="3"/>
        <v>0</v>
      </c>
      <c r="Y239" s="102"/>
    </row>
    <row r="240" spans="1:25">
      <c r="A240" s="137">
        <v>234</v>
      </c>
      <c r="B240" s="156">
        <v>459</v>
      </c>
      <c r="C240" s="162" t="s">
        <v>882</v>
      </c>
      <c r="D240" s="163" t="s">
        <v>105</v>
      </c>
      <c r="E240" s="162" t="s">
        <v>883</v>
      </c>
      <c r="F240" s="163" t="s">
        <v>105</v>
      </c>
      <c r="G240" s="102"/>
      <c r="H240" s="102"/>
      <c r="I240" s="102"/>
      <c r="J240" s="102"/>
      <c r="K240" s="122" t="s">
        <v>1169</v>
      </c>
      <c r="L240" s="100" t="s">
        <v>1063</v>
      </c>
      <c r="M240" s="101" t="s">
        <v>648</v>
      </c>
      <c r="N240" s="102"/>
      <c r="O240" s="102"/>
      <c r="P240" s="102"/>
      <c r="Q240" s="102"/>
      <c r="R240" s="102"/>
      <c r="S240" s="102"/>
      <c r="T240" s="102"/>
      <c r="U240" s="102"/>
      <c r="V240" s="102"/>
      <c r="W240" s="102"/>
      <c r="X240" s="139">
        <f t="shared" si="3"/>
        <v>0</v>
      </c>
      <c r="Y240" s="102"/>
    </row>
    <row r="241" spans="1:25" ht="31.5">
      <c r="A241" s="137">
        <v>235</v>
      </c>
      <c r="B241" s="156">
        <v>460</v>
      </c>
      <c r="C241" s="162" t="s">
        <v>190</v>
      </c>
      <c r="D241" s="163" t="s">
        <v>105</v>
      </c>
      <c r="E241" s="162" t="s">
        <v>191</v>
      </c>
      <c r="F241" s="163" t="s">
        <v>105</v>
      </c>
      <c r="G241" s="102"/>
      <c r="H241" s="102"/>
      <c r="I241" s="102"/>
      <c r="J241" s="102"/>
      <c r="K241" s="122" t="s">
        <v>1169</v>
      </c>
      <c r="L241" s="100" t="s">
        <v>1063</v>
      </c>
      <c r="M241" s="101" t="s">
        <v>648</v>
      </c>
      <c r="N241" s="102"/>
      <c r="O241" s="102"/>
      <c r="P241" s="102"/>
      <c r="Q241" s="102"/>
      <c r="R241" s="102"/>
      <c r="S241" s="102"/>
      <c r="T241" s="102"/>
      <c r="U241" s="102"/>
      <c r="V241" s="102"/>
      <c r="W241" s="102"/>
      <c r="X241" s="139">
        <f t="shared" si="3"/>
        <v>0</v>
      </c>
      <c r="Y241" s="102"/>
    </row>
    <row r="242" spans="1:25" ht="47.25">
      <c r="A242" s="137">
        <v>236</v>
      </c>
      <c r="B242" s="156">
        <v>461</v>
      </c>
      <c r="C242" s="162" t="s">
        <v>192</v>
      </c>
      <c r="D242" s="163" t="s">
        <v>105</v>
      </c>
      <c r="E242" s="162" t="s">
        <v>193</v>
      </c>
      <c r="F242" s="163" t="s">
        <v>24</v>
      </c>
      <c r="G242" s="104"/>
      <c r="H242" s="104"/>
      <c r="I242" s="164"/>
      <c r="J242" s="102"/>
      <c r="K242" s="122" t="s">
        <v>1169</v>
      </c>
      <c r="L242" s="100" t="s">
        <v>1063</v>
      </c>
      <c r="M242" s="101" t="s">
        <v>648</v>
      </c>
      <c r="N242" s="102"/>
      <c r="O242" s="102"/>
      <c r="P242" s="102"/>
      <c r="Q242" s="102"/>
      <c r="R242" s="102"/>
      <c r="S242" s="102"/>
      <c r="T242" s="102"/>
      <c r="U242" s="102"/>
      <c r="V242" s="102"/>
      <c r="W242" s="102"/>
      <c r="X242" s="139">
        <f t="shared" si="3"/>
        <v>0</v>
      </c>
      <c r="Y242" s="102"/>
    </row>
    <row r="243" spans="1:25">
      <c r="A243" s="137">
        <v>237</v>
      </c>
      <c r="B243" s="95">
        <v>462</v>
      </c>
      <c r="C243" s="234" t="s">
        <v>1003</v>
      </c>
      <c r="D243" s="234"/>
      <c r="E243" s="234"/>
      <c r="F243" s="96" t="s">
        <v>1146</v>
      </c>
      <c r="G243" s="96" t="s">
        <v>1146</v>
      </c>
      <c r="H243" s="96" t="s">
        <v>1146</v>
      </c>
      <c r="I243" s="96" t="s">
        <v>1146</v>
      </c>
      <c r="J243" s="96" t="s">
        <v>1146</v>
      </c>
      <c r="K243" s="96" t="s">
        <v>1146</v>
      </c>
      <c r="L243" s="96" t="s">
        <v>1146</v>
      </c>
      <c r="M243" s="96" t="s">
        <v>1146</v>
      </c>
      <c r="N243" s="96" t="s">
        <v>1146</v>
      </c>
      <c r="O243" s="96" t="s">
        <v>1146</v>
      </c>
      <c r="P243" s="96" t="s">
        <v>1146</v>
      </c>
      <c r="Q243" s="96" t="s">
        <v>1146</v>
      </c>
      <c r="R243" s="96" t="s">
        <v>1146</v>
      </c>
      <c r="S243" s="96" t="s">
        <v>1146</v>
      </c>
      <c r="T243" s="96" t="s">
        <v>1146</v>
      </c>
      <c r="U243" s="96" t="s">
        <v>1146</v>
      </c>
      <c r="V243" s="96" t="s">
        <v>1146</v>
      </c>
      <c r="W243" s="96" t="s">
        <v>1146</v>
      </c>
      <c r="X243" s="96" t="s">
        <v>1146</v>
      </c>
      <c r="Y243" s="96" t="s">
        <v>1146</v>
      </c>
    </row>
    <row r="244" spans="1:25" ht="42" customHeight="1">
      <c r="A244" s="137">
        <v>238</v>
      </c>
      <c r="B244" s="158">
        <v>465</v>
      </c>
      <c r="C244" s="157" t="s">
        <v>888</v>
      </c>
      <c r="D244" s="159" t="s">
        <v>23</v>
      </c>
      <c r="E244" s="157" t="s">
        <v>893</v>
      </c>
      <c r="F244" s="159" t="s">
        <v>24</v>
      </c>
      <c r="G244" s="160"/>
      <c r="H244" s="104"/>
      <c r="I244" s="164"/>
      <c r="J244" s="102"/>
      <c r="K244" s="122" t="s">
        <v>1169</v>
      </c>
      <c r="L244" s="100" t="s">
        <v>1063</v>
      </c>
      <c r="M244" s="101" t="s">
        <v>648</v>
      </c>
      <c r="N244" s="102"/>
      <c r="O244" s="102"/>
      <c r="P244" s="102"/>
      <c r="Q244" s="102"/>
      <c r="R244" s="102"/>
      <c r="S244" s="102"/>
      <c r="T244" s="102"/>
      <c r="U244" s="102"/>
      <c r="V244" s="102"/>
      <c r="W244" s="102"/>
      <c r="X244" s="139">
        <f t="shared" ref="X244:X296" si="4">COUNTIF($N244:$W244,"x")</f>
        <v>0</v>
      </c>
      <c r="Y244" s="102"/>
    </row>
    <row r="245" spans="1:25" ht="63">
      <c r="A245" s="137">
        <v>239</v>
      </c>
      <c r="B245" s="156">
        <v>468</v>
      </c>
      <c r="C245" s="162" t="s">
        <v>1147</v>
      </c>
      <c r="D245" s="163" t="s">
        <v>23</v>
      </c>
      <c r="E245" s="162" t="s">
        <v>891</v>
      </c>
      <c r="F245" s="163" t="s">
        <v>24</v>
      </c>
      <c r="G245" s="102"/>
      <c r="H245" s="102"/>
      <c r="I245" s="102"/>
      <c r="J245" s="102"/>
      <c r="K245" s="122" t="s">
        <v>1169</v>
      </c>
      <c r="L245" s="100" t="s">
        <v>1063</v>
      </c>
      <c r="M245" s="101" t="s">
        <v>648</v>
      </c>
      <c r="N245" s="102"/>
      <c r="O245" s="102"/>
      <c r="P245" s="102"/>
      <c r="Q245" s="102"/>
      <c r="R245" s="102"/>
      <c r="S245" s="102"/>
      <c r="T245" s="102"/>
      <c r="U245" s="102"/>
      <c r="V245" s="102"/>
      <c r="W245" s="102"/>
      <c r="X245" s="139">
        <f t="shared" si="4"/>
        <v>0</v>
      </c>
      <c r="Y245" s="102"/>
    </row>
    <row r="246" spans="1:25">
      <c r="A246" s="137">
        <v>240</v>
      </c>
      <c r="B246" s="95">
        <v>469</v>
      </c>
      <c r="C246" s="234" t="s">
        <v>1004</v>
      </c>
      <c r="D246" s="234"/>
      <c r="E246" s="234"/>
      <c r="F246" s="96" t="s">
        <v>1146</v>
      </c>
      <c r="G246" s="96" t="s">
        <v>1146</v>
      </c>
      <c r="H246" s="96" t="s">
        <v>1146</v>
      </c>
      <c r="I246" s="96" t="s">
        <v>1146</v>
      </c>
      <c r="J246" s="96" t="s">
        <v>1146</v>
      </c>
      <c r="K246" s="96" t="s">
        <v>1146</v>
      </c>
      <c r="L246" s="96" t="s">
        <v>1146</v>
      </c>
      <c r="M246" s="96" t="s">
        <v>1146</v>
      </c>
      <c r="N246" s="96" t="s">
        <v>1146</v>
      </c>
      <c r="O246" s="96" t="s">
        <v>1146</v>
      </c>
      <c r="P246" s="96" t="s">
        <v>1146</v>
      </c>
      <c r="Q246" s="96" t="s">
        <v>1146</v>
      </c>
      <c r="R246" s="96" t="s">
        <v>1146</v>
      </c>
      <c r="S246" s="96" t="s">
        <v>1146</v>
      </c>
      <c r="T246" s="96" t="s">
        <v>1146</v>
      </c>
      <c r="U246" s="96" t="s">
        <v>1146</v>
      </c>
      <c r="V246" s="96" t="s">
        <v>1146</v>
      </c>
      <c r="W246" s="96" t="s">
        <v>1146</v>
      </c>
      <c r="X246" s="96" t="s">
        <v>1146</v>
      </c>
      <c r="Y246" s="96" t="s">
        <v>1146</v>
      </c>
    </row>
    <row r="247" spans="1:25" ht="63">
      <c r="A247" s="137">
        <v>241</v>
      </c>
      <c r="B247" s="156">
        <v>471</v>
      </c>
      <c r="C247" s="162" t="s">
        <v>195</v>
      </c>
      <c r="D247" s="163" t="s">
        <v>23</v>
      </c>
      <c r="E247" s="162" t="s">
        <v>898</v>
      </c>
      <c r="F247" s="163" t="s">
        <v>25</v>
      </c>
      <c r="G247" s="102"/>
      <c r="H247" s="102"/>
      <c r="I247" s="102"/>
      <c r="J247" s="102"/>
      <c r="K247" s="122" t="s">
        <v>1169</v>
      </c>
      <c r="L247" s="100" t="s">
        <v>1063</v>
      </c>
      <c r="M247" s="101" t="s">
        <v>648</v>
      </c>
      <c r="N247" s="102"/>
      <c r="O247" s="102"/>
      <c r="P247" s="102"/>
      <c r="Q247" s="102"/>
      <c r="R247" s="102"/>
      <c r="S247" s="102"/>
      <c r="T247" s="102"/>
      <c r="U247" s="102"/>
      <c r="V247" s="102"/>
      <c r="W247" s="102"/>
      <c r="X247" s="139">
        <f t="shared" si="4"/>
        <v>0</v>
      </c>
      <c r="Y247" s="102"/>
    </row>
    <row r="248" spans="1:25" ht="47.25">
      <c r="A248" s="137">
        <v>242</v>
      </c>
      <c r="B248" s="156">
        <v>474</v>
      </c>
      <c r="C248" s="162" t="s">
        <v>900</v>
      </c>
      <c r="D248" s="163" t="s">
        <v>23</v>
      </c>
      <c r="E248" s="162" t="s">
        <v>199</v>
      </c>
      <c r="F248" s="163" t="s">
        <v>25</v>
      </c>
      <c r="G248" s="102"/>
      <c r="H248" s="102"/>
      <c r="I248" s="102"/>
      <c r="J248" s="102"/>
      <c r="K248" s="122" t="s">
        <v>1169</v>
      </c>
      <c r="L248" s="100" t="s">
        <v>1063</v>
      </c>
      <c r="M248" s="101" t="s">
        <v>648</v>
      </c>
      <c r="N248" s="102"/>
      <c r="O248" s="102"/>
      <c r="P248" s="102"/>
      <c r="Q248" s="102"/>
      <c r="R248" s="102"/>
      <c r="S248" s="102"/>
      <c r="T248" s="102"/>
      <c r="U248" s="102"/>
      <c r="V248" s="102"/>
      <c r="W248" s="102"/>
      <c r="X248" s="139">
        <f t="shared" si="4"/>
        <v>0</v>
      </c>
      <c r="Y248" s="102"/>
    </row>
    <row r="249" spans="1:25" ht="31.5">
      <c r="A249" s="137">
        <v>243</v>
      </c>
      <c r="B249" s="156">
        <v>475</v>
      </c>
      <c r="C249" s="162" t="s">
        <v>901</v>
      </c>
      <c r="D249" s="163" t="s">
        <v>23</v>
      </c>
      <c r="E249" s="162" t="s">
        <v>200</v>
      </c>
      <c r="F249" s="163" t="s">
        <v>25</v>
      </c>
      <c r="G249" s="102"/>
      <c r="H249" s="102"/>
      <c r="I249" s="102"/>
      <c r="J249" s="102"/>
      <c r="K249" s="122" t="s">
        <v>1169</v>
      </c>
      <c r="L249" s="100" t="s">
        <v>1063</v>
      </c>
      <c r="M249" s="101" t="s">
        <v>648</v>
      </c>
      <c r="N249" s="102"/>
      <c r="O249" s="102"/>
      <c r="P249" s="102"/>
      <c r="Q249" s="102"/>
      <c r="R249" s="102"/>
      <c r="S249" s="102"/>
      <c r="T249" s="102"/>
      <c r="U249" s="102"/>
      <c r="V249" s="102"/>
      <c r="W249" s="102"/>
      <c r="X249" s="139">
        <f t="shared" si="4"/>
        <v>0</v>
      </c>
      <c r="Y249" s="102"/>
    </row>
    <row r="250" spans="1:25" ht="31.5">
      <c r="A250" s="137">
        <v>244</v>
      </c>
      <c r="B250" s="156">
        <v>476</v>
      </c>
      <c r="C250" s="162" t="s">
        <v>1148</v>
      </c>
      <c r="D250" s="163" t="s">
        <v>105</v>
      </c>
      <c r="E250" s="162" t="s">
        <v>902</v>
      </c>
      <c r="F250" s="163" t="s">
        <v>23</v>
      </c>
      <c r="G250" s="102"/>
      <c r="H250" s="102"/>
      <c r="I250" s="102"/>
      <c r="J250" s="102"/>
      <c r="K250" s="122" t="s">
        <v>1169</v>
      </c>
      <c r="L250" s="100" t="s">
        <v>1063</v>
      </c>
      <c r="M250" s="101" t="s">
        <v>648</v>
      </c>
      <c r="N250" s="102"/>
      <c r="O250" s="102"/>
      <c r="P250" s="102"/>
      <c r="Q250" s="102"/>
      <c r="R250" s="102"/>
      <c r="S250" s="102"/>
      <c r="T250" s="102"/>
      <c r="U250" s="102"/>
      <c r="V250" s="102"/>
      <c r="W250" s="102"/>
      <c r="X250" s="139">
        <f t="shared" si="4"/>
        <v>0</v>
      </c>
      <c r="Y250" s="102"/>
    </row>
    <row r="251" spans="1:25" ht="31.5">
      <c r="A251" s="137">
        <v>245</v>
      </c>
      <c r="B251" s="156">
        <v>477</v>
      </c>
      <c r="C251" s="162" t="s">
        <v>201</v>
      </c>
      <c r="D251" s="163" t="s">
        <v>105</v>
      </c>
      <c r="E251" s="162" t="s">
        <v>903</v>
      </c>
      <c r="F251" s="163" t="s">
        <v>105</v>
      </c>
      <c r="G251" s="102"/>
      <c r="H251" s="102"/>
      <c r="I251" s="102"/>
      <c r="J251" s="102"/>
      <c r="K251" s="122" t="s">
        <v>1169</v>
      </c>
      <c r="L251" s="100" t="s">
        <v>1063</v>
      </c>
      <c r="M251" s="101" t="s">
        <v>648</v>
      </c>
      <c r="N251" s="102"/>
      <c r="O251" s="102"/>
      <c r="P251" s="102"/>
      <c r="Q251" s="102"/>
      <c r="R251" s="102"/>
      <c r="S251" s="102"/>
      <c r="T251" s="102"/>
      <c r="U251" s="102"/>
      <c r="V251" s="102"/>
      <c r="W251" s="102"/>
      <c r="X251" s="139">
        <f t="shared" si="4"/>
        <v>0</v>
      </c>
      <c r="Y251" s="102"/>
    </row>
    <row r="252" spans="1:25" ht="31.5">
      <c r="A252" s="137">
        <v>246</v>
      </c>
      <c r="B252" s="156">
        <v>478</v>
      </c>
      <c r="C252" s="162" t="s">
        <v>202</v>
      </c>
      <c r="D252" s="163" t="s">
        <v>105</v>
      </c>
      <c r="E252" s="162" t="s">
        <v>1090</v>
      </c>
      <c r="F252" s="163" t="s">
        <v>105</v>
      </c>
      <c r="G252" s="162"/>
      <c r="H252" s="123"/>
      <c r="I252" s="124"/>
      <c r="J252" s="102"/>
      <c r="K252" s="122" t="s">
        <v>1169</v>
      </c>
      <c r="L252" s="100" t="s">
        <v>1063</v>
      </c>
      <c r="M252" s="101" t="s">
        <v>648</v>
      </c>
      <c r="N252" s="102"/>
      <c r="O252" s="102"/>
      <c r="P252" s="102"/>
      <c r="Q252" s="102"/>
      <c r="R252" s="102"/>
      <c r="S252" s="102"/>
      <c r="T252" s="102"/>
      <c r="U252" s="102"/>
      <c r="V252" s="102"/>
      <c r="W252" s="102"/>
      <c r="X252" s="139">
        <f t="shared" si="4"/>
        <v>0</v>
      </c>
      <c r="Y252" s="102"/>
    </row>
    <row r="253" spans="1:25" ht="47.25">
      <c r="A253" s="137">
        <v>247</v>
      </c>
      <c r="B253" s="156">
        <v>479</v>
      </c>
      <c r="C253" s="162" t="s">
        <v>906</v>
      </c>
      <c r="D253" s="163" t="s">
        <v>105</v>
      </c>
      <c r="E253" s="162" t="s">
        <v>905</v>
      </c>
      <c r="F253" s="163" t="s">
        <v>105</v>
      </c>
      <c r="G253" s="102"/>
      <c r="H253" s="102"/>
      <c r="I253" s="102"/>
      <c r="J253" s="102"/>
      <c r="K253" s="122" t="s">
        <v>1169</v>
      </c>
      <c r="L253" s="100" t="s">
        <v>1063</v>
      </c>
      <c r="M253" s="101" t="s">
        <v>648</v>
      </c>
      <c r="N253" s="102"/>
      <c r="O253" s="102"/>
      <c r="P253" s="102"/>
      <c r="Q253" s="102"/>
      <c r="R253" s="102"/>
      <c r="S253" s="102"/>
      <c r="T253" s="102"/>
      <c r="U253" s="102"/>
      <c r="V253" s="102"/>
      <c r="W253" s="102"/>
      <c r="X253" s="139">
        <f t="shared" si="4"/>
        <v>0</v>
      </c>
      <c r="Y253" s="102"/>
    </row>
    <row r="254" spans="1:25" ht="63">
      <c r="A254" s="137">
        <v>248</v>
      </c>
      <c r="B254" s="156">
        <v>482</v>
      </c>
      <c r="C254" s="162" t="s">
        <v>206</v>
      </c>
      <c r="D254" s="163" t="s">
        <v>23</v>
      </c>
      <c r="E254" s="162" t="s">
        <v>1093</v>
      </c>
      <c r="F254" s="163" t="s">
        <v>25</v>
      </c>
      <c r="G254" s="102"/>
      <c r="H254" s="102"/>
      <c r="I254" s="102"/>
      <c r="J254" s="102"/>
      <c r="K254" s="122" t="s">
        <v>1169</v>
      </c>
      <c r="L254" s="100" t="s">
        <v>1063</v>
      </c>
      <c r="M254" s="101" t="s">
        <v>648</v>
      </c>
      <c r="N254" s="102"/>
      <c r="O254" s="102"/>
      <c r="P254" s="102"/>
      <c r="Q254" s="102"/>
      <c r="R254" s="102"/>
      <c r="S254" s="102"/>
      <c r="T254" s="102"/>
      <c r="U254" s="102"/>
      <c r="V254" s="102"/>
      <c r="W254" s="102"/>
      <c r="X254" s="139">
        <f t="shared" si="4"/>
        <v>0</v>
      </c>
      <c r="Y254" s="102"/>
    </row>
    <row r="255" spans="1:25" ht="47.25">
      <c r="A255" s="137">
        <v>249</v>
      </c>
      <c r="B255" s="156">
        <v>485</v>
      </c>
      <c r="C255" s="162" t="s">
        <v>1097</v>
      </c>
      <c r="D255" s="163" t="s">
        <v>23</v>
      </c>
      <c r="E255" s="162" t="s">
        <v>1096</v>
      </c>
      <c r="F255" s="163" t="s">
        <v>25</v>
      </c>
      <c r="G255" s="102"/>
      <c r="H255" s="102"/>
      <c r="I255" s="102"/>
      <c r="J255" s="102"/>
      <c r="K255" s="122" t="s">
        <v>1169</v>
      </c>
      <c r="L255" s="100" t="s">
        <v>1063</v>
      </c>
      <c r="M255" s="101" t="s">
        <v>648</v>
      </c>
      <c r="N255" s="102"/>
      <c r="O255" s="102"/>
      <c r="P255" s="102"/>
      <c r="Q255" s="102"/>
      <c r="R255" s="102"/>
      <c r="S255" s="102"/>
      <c r="T255" s="102"/>
      <c r="U255" s="102"/>
      <c r="V255" s="102"/>
      <c r="W255" s="102"/>
      <c r="X255" s="139">
        <f t="shared" si="4"/>
        <v>0</v>
      </c>
      <c r="Y255" s="102"/>
    </row>
    <row r="256" spans="1:25" ht="47.25">
      <c r="A256" s="137">
        <v>250</v>
      </c>
      <c r="B256" s="156">
        <v>486</v>
      </c>
      <c r="C256" s="162" t="s">
        <v>910</v>
      </c>
      <c r="D256" s="163" t="s">
        <v>26</v>
      </c>
      <c r="E256" s="162" t="s">
        <v>911</v>
      </c>
      <c r="F256" s="163" t="s">
        <v>105</v>
      </c>
      <c r="G256" s="102"/>
      <c r="H256" s="102"/>
      <c r="I256" s="102"/>
      <c r="J256" s="102"/>
      <c r="K256" s="122" t="s">
        <v>1169</v>
      </c>
      <c r="L256" s="100" t="s">
        <v>1063</v>
      </c>
      <c r="M256" s="101" t="s">
        <v>648</v>
      </c>
      <c r="N256" s="102"/>
      <c r="O256" s="102"/>
      <c r="P256" s="102"/>
      <c r="Q256" s="102"/>
      <c r="R256" s="102"/>
      <c r="S256" s="102"/>
      <c r="T256" s="102"/>
      <c r="U256" s="102"/>
      <c r="V256" s="102"/>
      <c r="W256" s="102"/>
      <c r="X256" s="139">
        <f t="shared" si="4"/>
        <v>0</v>
      </c>
      <c r="Y256" s="102"/>
    </row>
    <row r="257" spans="1:25">
      <c r="A257" s="137">
        <v>251</v>
      </c>
      <c r="B257" s="95">
        <v>487</v>
      </c>
      <c r="C257" s="234" t="s">
        <v>1005</v>
      </c>
      <c r="D257" s="234"/>
      <c r="E257" s="234"/>
      <c r="F257" s="96" t="s">
        <v>1146</v>
      </c>
      <c r="G257" s="96" t="s">
        <v>1146</v>
      </c>
      <c r="H257" s="96" t="s">
        <v>1146</v>
      </c>
      <c r="I257" s="96" t="s">
        <v>1146</v>
      </c>
      <c r="J257" s="96" t="s">
        <v>1146</v>
      </c>
      <c r="K257" s="96" t="s">
        <v>1146</v>
      </c>
      <c r="L257" s="96" t="s">
        <v>1146</v>
      </c>
      <c r="M257" s="96" t="s">
        <v>1146</v>
      </c>
      <c r="N257" s="96" t="s">
        <v>1146</v>
      </c>
      <c r="O257" s="96" t="s">
        <v>1146</v>
      </c>
      <c r="P257" s="96" t="s">
        <v>1146</v>
      </c>
      <c r="Q257" s="96" t="s">
        <v>1146</v>
      </c>
      <c r="R257" s="96" t="s">
        <v>1146</v>
      </c>
      <c r="S257" s="96" t="s">
        <v>1146</v>
      </c>
      <c r="T257" s="96" t="s">
        <v>1146</v>
      </c>
      <c r="U257" s="96" t="s">
        <v>1146</v>
      </c>
      <c r="V257" s="96" t="s">
        <v>1146</v>
      </c>
      <c r="W257" s="96" t="s">
        <v>1146</v>
      </c>
      <c r="X257" s="96" t="s">
        <v>1146</v>
      </c>
      <c r="Y257" s="96" t="s">
        <v>1146</v>
      </c>
    </row>
    <row r="258" spans="1:25">
      <c r="A258" s="137">
        <v>252</v>
      </c>
      <c r="B258" s="95">
        <v>488</v>
      </c>
      <c r="C258" s="234" t="s">
        <v>1006</v>
      </c>
      <c r="D258" s="234"/>
      <c r="E258" s="234"/>
      <c r="F258" s="96" t="s">
        <v>1146</v>
      </c>
      <c r="G258" s="96" t="s">
        <v>1146</v>
      </c>
      <c r="H258" s="96" t="s">
        <v>1146</v>
      </c>
      <c r="I258" s="96" t="s">
        <v>1146</v>
      </c>
      <c r="J258" s="96" t="s">
        <v>1146</v>
      </c>
      <c r="K258" s="96" t="s">
        <v>1146</v>
      </c>
      <c r="L258" s="96" t="s">
        <v>1146</v>
      </c>
      <c r="M258" s="96" t="s">
        <v>1146</v>
      </c>
      <c r="N258" s="96" t="s">
        <v>1146</v>
      </c>
      <c r="O258" s="96" t="s">
        <v>1146</v>
      </c>
      <c r="P258" s="96" t="s">
        <v>1146</v>
      </c>
      <c r="Q258" s="96" t="s">
        <v>1146</v>
      </c>
      <c r="R258" s="96" t="s">
        <v>1146</v>
      </c>
      <c r="S258" s="96" t="s">
        <v>1146</v>
      </c>
      <c r="T258" s="96" t="s">
        <v>1146</v>
      </c>
      <c r="U258" s="96" t="s">
        <v>1146</v>
      </c>
      <c r="V258" s="96" t="s">
        <v>1146</v>
      </c>
      <c r="W258" s="96" t="s">
        <v>1146</v>
      </c>
      <c r="X258" s="96" t="s">
        <v>1146</v>
      </c>
      <c r="Y258" s="96" t="s">
        <v>1146</v>
      </c>
    </row>
    <row r="259" spans="1:25" ht="110.25">
      <c r="A259" s="137">
        <v>253</v>
      </c>
      <c r="B259" s="156">
        <v>491</v>
      </c>
      <c r="C259" s="104" t="s">
        <v>1161</v>
      </c>
      <c r="D259" s="163" t="s">
        <v>23</v>
      </c>
      <c r="E259" s="108" t="s">
        <v>1100</v>
      </c>
      <c r="F259" s="163" t="s">
        <v>25</v>
      </c>
      <c r="G259" s="102"/>
      <c r="H259" s="102"/>
      <c r="I259" s="102"/>
      <c r="J259" s="102"/>
      <c r="K259" s="122" t="s">
        <v>1169</v>
      </c>
      <c r="L259" s="100" t="s">
        <v>1063</v>
      </c>
      <c r="M259" s="101" t="s">
        <v>648</v>
      </c>
      <c r="N259" s="102"/>
      <c r="O259" s="102"/>
      <c r="P259" s="102"/>
      <c r="Q259" s="102"/>
      <c r="R259" s="102"/>
      <c r="S259" s="102"/>
      <c r="T259" s="102"/>
      <c r="U259" s="102"/>
      <c r="V259" s="102"/>
      <c r="W259" s="102"/>
      <c r="X259" s="139">
        <f t="shared" si="4"/>
        <v>0</v>
      </c>
      <c r="Y259" s="102"/>
    </row>
    <row r="260" spans="1:25" ht="31.5">
      <c r="A260" s="137">
        <v>254</v>
      </c>
      <c r="B260" s="156">
        <v>494</v>
      </c>
      <c r="C260" s="162" t="s">
        <v>918</v>
      </c>
      <c r="D260" s="163" t="s">
        <v>23</v>
      </c>
      <c r="E260" s="104" t="s">
        <v>1165</v>
      </c>
      <c r="F260" s="163" t="s">
        <v>25</v>
      </c>
      <c r="G260" s="102"/>
      <c r="H260" s="102"/>
      <c r="I260" s="102"/>
      <c r="J260" s="102"/>
      <c r="K260" s="122" t="s">
        <v>1169</v>
      </c>
      <c r="L260" s="100" t="s">
        <v>1063</v>
      </c>
      <c r="M260" s="101" t="s">
        <v>648</v>
      </c>
      <c r="N260" s="102"/>
      <c r="O260" s="102"/>
      <c r="P260" s="102"/>
      <c r="Q260" s="102"/>
      <c r="R260" s="102"/>
      <c r="S260" s="102"/>
      <c r="T260" s="102"/>
      <c r="U260" s="102"/>
      <c r="V260" s="102"/>
      <c r="W260" s="102"/>
      <c r="X260" s="139">
        <f t="shared" si="4"/>
        <v>0</v>
      </c>
      <c r="Y260" s="102"/>
    </row>
    <row r="261" spans="1:25" ht="31.5">
      <c r="A261" s="137">
        <v>255</v>
      </c>
      <c r="B261" s="156">
        <v>496</v>
      </c>
      <c r="C261" s="162" t="s">
        <v>930</v>
      </c>
      <c r="D261" s="163" t="s">
        <v>23</v>
      </c>
      <c r="E261" s="162" t="s">
        <v>919</v>
      </c>
      <c r="F261" s="163" t="s">
        <v>105</v>
      </c>
      <c r="G261" s="102"/>
      <c r="H261" s="102"/>
      <c r="I261" s="102"/>
      <c r="J261" s="102"/>
      <c r="K261" s="122" t="s">
        <v>1169</v>
      </c>
      <c r="L261" s="100" t="s">
        <v>1063</v>
      </c>
      <c r="M261" s="101" t="s">
        <v>648</v>
      </c>
      <c r="N261" s="102"/>
      <c r="O261" s="102"/>
      <c r="P261" s="102"/>
      <c r="Q261" s="102"/>
      <c r="R261" s="102"/>
      <c r="S261" s="102"/>
      <c r="T261" s="102"/>
      <c r="U261" s="102"/>
      <c r="V261" s="102"/>
      <c r="W261" s="102"/>
      <c r="X261" s="139">
        <f t="shared" si="4"/>
        <v>0</v>
      </c>
      <c r="Y261" s="102"/>
    </row>
    <row r="262" spans="1:25" ht="47.25">
      <c r="A262" s="137">
        <v>256</v>
      </c>
      <c r="B262" s="156">
        <v>500</v>
      </c>
      <c r="C262" s="162" t="s">
        <v>1104</v>
      </c>
      <c r="D262" s="163" t="s">
        <v>23</v>
      </c>
      <c r="E262" s="162" t="s">
        <v>219</v>
      </c>
      <c r="F262" s="163" t="s">
        <v>25</v>
      </c>
      <c r="G262" s="102"/>
      <c r="H262" s="102"/>
      <c r="I262" s="102"/>
      <c r="J262" s="102"/>
      <c r="K262" s="122" t="s">
        <v>1169</v>
      </c>
      <c r="L262" s="100" t="s">
        <v>1063</v>
      </c>
      <c r="M262" s="101" t="s">
        <v>648</v>
      </c>
      <c r="N262" s="102"/>
      <c r="O262" s="102"/>
      <c r="P262" s="102"/>
      <c r="Q262" s="102"/>
      <c r="R262" s="102"/>
      <c r="S262" s="102"/>
      <c r="T262" s="102"/>
      <c r="U262" s="102"/>
      <c r="V262" s="102"/>
      <c r="W262" s="102"/>
      <c r="X262" s="139">
        <f t="shared" si="4"/>
        <v>0</v>
      </c>
      <c r="Y262" s="102"/>
    </row>
    <row r="263" spans="1:25" ht="47.25">
      <c r="A263" s="137">
        <v>257</v>
      </c>
      <c r="B263" s="156">
        <v>503</v>
      </c>
      <c r="C263" s="162" t="s">
        <v>921</v>
      </c>
      <c r="D263" s="163" t="s">
        <v>105</v>
      </c>
      <c r="E263" s="162" t="s">
        <v>920</v>
      </c>
      <c r="F263" s="163" t="s">
        <v>25</v>
      </c>
      <c r="G263" s="102"/>
      <c r="H263" s="102"/>
      <c r="I263" s="102"/>
      <c r="J263" s="102"/>
      <c r="K263" s="122" t="s">
        <v>1169</v>
      </c>
      <c r="L263" s="100" t="s">
        <v>1063</v>
      </c>
      <c r="M263" s="101" t="s">
        <v>648</v>
      </c>
      <c r="N263" s="102"/>
      <c r="O263" s="102"/>
      <c r="P263" s="102"/>
      <c r="Q263" s="102"/>
      <c r="R263" s="102"/>
      <c r="S263" s="102"/>
      <c r="T263" s="102"/>
      <c r="U263" s="102"/>
      <c r="V263" s="102"/>
      <c r="W263" s="102"/>
      <c r="X263" s="139">
        <f t="shared" si="4"/>
        <v>0</v>
      </c>
      <c r="Y263" s="102"/>
    </row>
    <row r="264" spans="1:25" ht="31.5">
      <c r="A264" s="137">
        <v>258</v>
      </c>
      <c r="B264" s="156">
        <v>504</v>
      </c>
      <c r="C264" s="162" t="s">
        <v>1106</v>
      </c>
      <c r="D264" s="163" t="s">
        <v>25</v>
      </c>
      <c r="E264" s="162" t="s">
        <v>925</v>
      </c>
      <c r="F264" s="163" t="s">
        <v>25</v>
      </c>
      <c r="G264" s="102"/>
      <c r="H264" s="102"/>
      <c r="I264" s="102"/>
      <c r="J264" s="102"/>
      <c r="K264" s="122" t="s">
        <v>1169</v>
      </c>
      <c r="L264" s="100" t="s">
        <v>1154</v>
      </c>
      <c r="M264" s="101" t="s">
        <v>648</v>
      </c>
      <c r="N264" s="102"/>
      <c r="O264" s="102"/>
      <c r="P264" s="102"/>
      <c r="Q264" s="102"/>
      <c r="R264" s="102"/>
      <c r="S264" s="102"/>
      <c r="T264" s="102"/>
      <c r="U264" s="102"/>
      <c r="V264" s="102"/>
      <c r="W264" s="102"/>
      <c r="X264" s="139">
        <f t="shared" si="4"/>
        <v>0</v>
      </c>
      <c r="Y264" s="102"/>
    </row>
    <row r="265" spans="1:25" ht="31.5">
      <c r="A265" s="137">
        <v>259</v>
      </c>
      <c r="B265" s="156">
        <v>506</v>
      </c>
      <c r="C265" s="162" t="s">
        <v>927</v>
      </c>
      <c r="D265" s="163" t="s">
        <v>25</v>
      </c>
      <c r="E265" s="162" t="s">
        <v>1105</v>
      </c>
      <c r="F265" s="163" t="s">
        <v>25</v>
      </c>
      <c r="G265" s="102"/>
      <c r="H265" s="102"/>
      <c r="I265" s="102"/>
      <c r="J265" s="102"/>
      <c r="K265" s="122" t="s">
        <v>1169</v>
      </c>
      <c r="L265" s="100" t="s">
        <v>1063</v>
      </c>
      <c r="M265" s="101" t="s">
        <v>648</v>
      </c>
      <c r="N265" s="102"/>
      <c r="O265" s="102"/>
      <c r="P265" s="102"/>
      <c r="Q265" s="102"/>
      <c r="R265" s="102"/>
      <c r="S265" s="102"/>
      <c r="T265" s="102"/>
      <c r="U265" s="102"/>
      <c r="V265" s="102"/>
      <c r="W265" s="102"/>
      <c r="X265" s="139">
        <f t="shared" si="4"/>
        <v>0</v>
      </c>
      <c r="Y265" s="102"/>
    </row>
    <row r="266" spans="1:25" ht="47.25">
      <c r="A266" s="137">
        <v>260</v>
      </c>
      <c r="B266" s="156">
        <v>507</v>
      </c>
      <c r="C266" s="162" t="s">
        <v>932</v>
      </c>
      <c r="D266" s="163" t="s">
        <v>23</v>
      </c>
      <c r="E266" s="162" t="s">
        <v>931</v>
      </c>
      <c r="F266" s="163" t="s">
        <v>105</v>
      </c>
      <c r="G266" s="102"/>
      <c r="H266" s="102"/>
      <c r="I266" s="102"/>
      <c r="J266" s="102"/>
      <c r="K266" s="122" t="s">
        <v>1169</v>
      </c>
      <c r="L266" s="100" t="s">
        <v>1063</v>
      </c>
      <c r="M266" s="101" t="s">
        <v>648</v>
      </c>
      <c r="N266" s="102"/>
      <c r="O266" s="102"/>
      <c r="P266" s="102"/>
      <c r="Q266" s="102"/>
      <c r="R266" s="102"/>
      <c r="S266" s="102"/>
      <c r="T266" s="102"/>
      <c r="U266" s="102"/>
      <c r="V266" s="102"/>
      <c r="W266" s="102"/>
      <c r="X266" s="139">
        <f t="shared" si="4"/>
        <v>0</v>
      </c>
      <c r="Y266" s="102"/>
    </row>
    <row r="267" spans="1:25">
      <c r="A267" s="137">
        <v>261</v>
      </c>
      <c r="B267" s="95">
        <v>508</v>
      </c>
      <c r="C267" s="234" t="s">
        <v>1007</v>
      </c>
      <c r="D267" s="234"/>
      <c r="E267" s="234"/>
      <c r="F267" s="96" t="s">
        <v>1146</v>
      </c>
      <c r="G267" s="96" t="s">
        <v>1146</v>
      </c>
      <c r="H267" s="96" t="s">
        <v>1146</v>
      </c>
      <c r="I267" s="96" t="s">
        <v>1146</v>
      </c>
      <c r="J267" s="96" t="s">
        <v>1146</v>
      </c>
      <c r="K267" s="96" t="s">
        <v>1146</v>
      </c>
      <c r="L267" s="96" t="s">
        <v>1146</v>
      </c>
      <c r="M267" s="96" t="s">
        <v>1146</v>
      </c>
      <c r="N267" s="96" t="s">
        <v>1146</v>
      </c>
      <c r="O267" s="96" t="s">
        <v>1146</v>
      </c>
      <c r="P267" s="96" t="s">
        <v>1146</v>
      </c>
      <c r="Q267" s="96" t="s">
        <v>1146</v>
      </c>
      <c r="R267" s="96" t="s">
        <v>1146</v>
      </c>
      <c r="S267" s="96" t="s">
        <v>1146</v>
      </c>
      <c r="T267" s="96" t="s">
        <v>1146</v>
      </c>
      <c r="U267" s="96" t="s">
        <v>1146</v>
      </c>
      <c r="V267" s="96" t="s">
        <v>1146</v>
      </c>
      <c r="W267" s="96" t="s">
        <v>1146</v>
      </c>
      <c r="X267" s="96" t="s">
        <v>1146</v>
      </c>
      <c r="Y267" s="96" t="s">
        <v>1146</v>
      </c>
    </row>
    <row r="268" spans="1:25">
      <c r="A268" s="137">
        <v>262</v>
      </c>
      <c r="B268" s="156">
        <v>511</v>
      </c>
      <c r="C268" s="162" t="s">
        <v>933</v>
      </c>
      <c r="D268" s="163" t="s">
        <v>23</v>
      </c>
      <c r="E268" s="162" t="s">
        <v>233</v>
      </c>
      <c r="F268" s="163" t="s">
        <v>25</v>
      </c>
      <c r="G268" s="104"/>
      <c r="H268" s="104"/>
      <c r="I268" s="164"/>
      <c r="J268" s="102"/>
      <c r="K268" s="122" t="s">
        <v>1169</v>
      </c>
      <c r="L268" s="100" t="s">
        <v>1063</v>
      </c>
      <c r="M268" s="101" t="s">
        <v>648</v>
      </c>
      <c r="N268" s="102"/>
      <c r="O268" s="102"/>
      <c r="P268" s="102"/>
      <c r="Q268" s="102"/>
      <c r="R268" s="102"/>
      <c r="S268" s="102"/>
      <c r="T268" s="102"/>
      <c r="U268" s="102"/>
      <c r="V268" s="102"/>
      <c r="W268" s="102"/>
      <c r="X268" s="139">
        <f t="shared" si="4"/>
        <v>0</v>
      </c>
      <c r="Y268" s="102"/>
    </row>
    <row r="269" spans="1:25" ht="47.25">
      <c r="A269" s="137">
        <v>263</v>
      </c>
      <c r="B269" s="156">
        <v>514</v>
      </c>
      <c r="C269" s="162" t="s">
        <v>936</v>
      </c>
      <c r="D269" s="163" t="s">
        <v>23</v>
      </c>
      <c r="E269" s="162" t="s">
        <v>937</v>
      </c>
      <c r="F269" s="163" t="s">
        <v>25</v>
      </c>
      <c r="G269" s="104"/>
      <c r="H269" s="104"/>
      <c r="I269" s="164"/>
      <c r="J269" s="102"/>
      <c r="K269" s="122" t="s">
        <v>1169</v>
      </c>
      <c r="L269" s="100" t="s">
        <v>1063</v>
      </c>
      <c r="M269" s="101" t="s">
        <v>648</v>
      </c>
      <c r="N269" s="102"/>
      <c r="O269" s="102"/>
      <c r="P269" s="102"/>
      <c r="Q269" s="102"/>
      <c r="R269" s="102"/>
      <c r="S269" s="102"/>
      <c r="T269" s="102"/>
      <c r="U269" s="102"/>
      <c r="V269" s="102"/>
      <c r="W269" s="102"/>
      <c r="X269" s="139">
        <f t="shared" si="4"/>
        <v>0</v>
      </c>
      <c r="Y269" s="102"/>
    </row>
    <row r="270" spans="1:25" ht="47.25">
      <c r="A270" s="137">
        <v>264</v>
      </c>
      <c r="B270" s="156">
        <v>517</v>
      </c>
      <c r="C270" s="162" t="s">
        <v>240</v>
      </c>
      <c r="D270" s="163" t="s">
        <v>23</v>
      </c>
      <c r="E270" s="162" t="s">
        <v>938</v>
      </c>
      <c r="F270" s="163" t="s">
        <v>25</v>
      </c>
      <c r="G270" s="102"/>
      <c r="H270" s="102"/>
      <c r="I270" s="102"/>
      <c r="J270" s="102"/>
      <c r="K270" s="122" t="s">
        <v>1169</v>
      </c>
      <c r="L270" s="100" t="s">
        <v>1063</v>
      </c>
      <c r="M270" s="101" t="s">
        <v>648</v>
      </c>
      <c r="N270" s="102"/>
      <c r="O270" s="102"/>
      <c r="P270" s="102"/>
      <c r="Q270" s="102"/>
      <c r="R270" s="102"/>
      <c r="S270" s="102"/>
      <c r="T270" s="102"/>
      <c r="U270" s="102"/>
      <c r="V270" s="102"/>
      <c r="W270" s="102"/>
      <c r="X270" s="139">
        <f t="shared" si="4"/>
        <v>0</v>
      </c>
      <c r="Y270" s="102"/>
    </row>
    <row r="271" spans="1:25">
      <c r="A271" s="137">
        <v>265</v>
      </c>
      <c r="B271" s="95">
        <v>518</v>
      </c>
      <c r="C271" s="234" t="s">
        <v>612</v>
      </c>
      <c r="D271" s="234"/>
      <c r="E271" s="234"/>
      <c r="F271" s="96" t="s">
        <v>1146</v>
      </c>
      <c r="G271" s="96" t="s">
        <v>1146</v>
      </c>
      <c r="H271" s="96" t="s">
        <v>1146</v>
      </c>
      <c r="I271" s="96" t="s">
        <v>1146</v>
      </c>
      <c r="J271" s="96" t="s">
        <v>1146</v>
      </c>
      <c r="K271" s="96" t="s">
        <v>1146</v>
      </c>
      <c r="L271" s="96" t="s">
        <v>1146</v>
      </c>
      <c r="M271" s="96" t="s">
        <v>1146</v>
      </c>
      <c r="N271" s="96" t="s">
        <v>1146</v>
      </c>
      <c r="O271" s="96" t="s">
        <v>1146</v>
      </c>
      <c r="P271" s="96" t="s">
        <v>1146</v>
      </c>
      <c r="Q271" s="96" t="s">
        <v>1146</v>
      </c>
      <c r="R271" s="96" t="s">
        <v>1146</v>
      </c>
      <c r="S271" s="96" t="s">
        <v>1146</v>
      </c>
      <c r="T271" s="96" t="s">
        <v>1146</v>
      </c>
      <c r="U271" s="96" t="s">
        <v>1146</v>
      </c>
      <c r="V271" s="96" t="s">
        <v>1146</v>
      </c>
      <c r="W271" s="96" t="s">
        <v>1146</v>
      </c>
      <c r="X271" s="96" t="s">
        <v>1146</v>
      </c>
      <c r="Y271" s="96" t="s">
        <v>1146</v>
      </c>
    </row>
    <row r="272" spans="1:25">
      <c r="A272" s="137">
        <v>266</v>
      </c>
      <c r="B272" s="95">
        <v>519</v>
      </c>
      <c r="C272" s="234" t="s">
        <v>1008</v>
      </c>
      <c r="D272" s="234"/>
      <c r="E272" s="234"/>
      <c r="F272" s="96" t="s">
        <v>1146</v>
      </c>
      <c r="G272" s="96" t="s">
        <v>1146</v>
      </c>
      <c r="H272" s="96" t="s">
        <v>1146</v>
      </c>
      <c r="I272" s="96" t="s">
        <v>1146</v>
      </c>
      <c r="J272" s="96" t="s">
        <v>1146</v>
      </c>
      <c r="K272" s="96" t="s">
        <v>1146</v>
      </c>
      <c r="L272" s="96" t="s">
        <v>1146</v>
      </c>
      <c r="M272" s="96" t="s">
        <v>1146</v>
      </c>
      <c r="N272" s="96" t="s">
        <v>1146</v>
      </c>
      <c r="O272" s="96" t="s">
        <v>1146</v>
      </c>
      <c r="P272" s="96" t="s">
        <v>1146</v>
      </c>
      <c r="Q272" s="96" t="s">
        <v>1146</v>
      </c>
      <c r="R272" s="96" t="s">
        <v>1146</v>
      </c>
      <c r="S272" s="96" t="s">
        <v>1146</v>
      </c>
      <c r="T272" s="96" t="s">
        <v>1146</v>
      </c>
      <c r="U272" s="96" t="s">
        <v>1146</v>
      </c>
      <c r="V272" s="96" t="s">
        <v>1146</v>
      </c>
      <c r="W272" s="96" t="s">
        <v>1146</v>
      </c>
      <c r="X272" s="96" t="s">
        <v>1146</v>
      </c>
      <c r="Y272" s="96" t="s">
        <v>1146</v>
      </c>
    </row>
    <row r="273" spans="1:25" ht="94.5">
      <c r="A273" s="137">
        <v>267</v>
      </c>
      <c r="B273" s="156">
        <v>522</v>
      </c>
      <c r="C273" s="108" t="s">
        <v>943</v>
      </c>
      <c r="D273" s="163" t="s">
        <v>23</v>
      </c>
      <c r="E273" s="104" t="s">
        <v>1107</v>
      </c>
      <c r="F273" s="110" t="s">
        <v>25</v>
      </c>
      <c r="G273" s="102"/>
      <c r="H273" s="102"/>
      <c r="I273" s="102"/>
      <c r="J273" s="102"/>
      <c r="K273" s="99" t="s">
        <v>1137</v>
      </c>
      <c r="L273" s="100" t="s">
        <v>1063</v>
      </c>
      <c r="M273" s="101" t="s">
        <v>648</v>
      </c>
      <c r="N273" s="102"/>
      <c r="O273" s="102"/>
      <c r="P273" s="102"/>
      <c r="Q273" s="102"/>
      <c r="R273" s="102"/>
      <c r="S273" s="102"/>
      <c r="T273" s="102"/>
      <c r="U273" s="102"/>
      <c r="V273" s="102"/>
      <c r="W273" s="102"/>
      <c r="X273" s="139">
        <f t="shared" si="4"/>
        <v>0</v>
      </c>
      <c r="Y273" s="102"/>
    </row>
    <row r="274" spans="1:25" ht="78.75">
      <c r="A274" s="137">
        <v>268</v>
      </c>
      <c r="B274" s="156">
        <v>523</v>
      </c>
      <c r="C274" s="162" t="s">
        <v>1153</v>
      </c>
      <c r="D274" s="163" t="s">
        <v>23</v>
      </c>
      <c r="E274" s="162" t="s">
        <v>1108</v>
      </c>
      <c r="F274" s="163" t="s">
        <v>23</v>
      </c>
      <c r="G274" s="162"/>
      <c r="H274" s="115"/>
      <c r="I274" s="116"/>
      <c r="J274" s="102"/>
      <c r="K274" s="99" t="s">
        <v>1137</v>
      </c>
      <c r="L274" s="100" t="s">
        <v>1154</v>
      </c>
      <c r="M274" s="101" t="s">
        <v>648</v>
      </c>
      <c r="N274" s="102"/>
      <c r="O274" s="102"/>
      <c r="P274" s="102"/>
      <c r="Q274" s="102"/>
      <c r="R274" s="102"/>
      <c r="S274" s="102"/>
      <c r="T274" s="102"/>
      <c r="U274" s="102"/>
      <c r="V274" s="102"/>
      <c r="W274" s="102"/>
      <c r="X274" s="139">
        <f t="shared" si="4"/>
        <v>0</v>
      </c>
      <c r="Y274" s="102"/>
    </row>
    <row r="275" spans="1:25" ht="31.5">
      <c r="A275" s="137">
        <v>269</v>
      </c>
      <c r="B275" s="240">
        <v>524</v>
      </c>
      <c r="C275" s="242" t="s">
        <v>950</v>
      </c>
      <c r="D275" s="232" t="s">
        <v>23</v>
      </c>
      <c r="E275" s="242" t="s">
        <v>948</v>
      </c>
      <c r="F275" s="232" t="s">
        <v>23</v>
      </c>
      <c r="G275" s="242" t="s">
        <v>948</v>
      </c>
      <c r="H275" s="117" t="s">
        <v>1337</v>
      </c>
      <c r="I275" s="116" t="s">
        <v>1294</v>
      </c>
      <c r="J275" s="102" t="s">
        <v>1351</v>
      </c>
      <c r="K275" s="99" t="s">
        <v>1137</v>
      </c>
      <c r="L275" s="100" t="s">
        <v>1063</v>
      </c>
      <c r="M275" s="101" t="s">
        <v>648</v>
      </c>
      <c r="N275" s="102"/>
      <c r="O275" s="102"/>
      <c r="P275" s="102"/>
      <c r="Q275" s="102"/>
      <c r="R275" s="102"/>
      <c r="S275" s="102"/>
      <c r="T275" s="102"/>
      <c r="U275" s="102"/>
      <c r="V275" s="102"/>
      <c r="W275" s="102"/>
      <c r="X275" s="139">
        <f t="shared" si="4"/>
        <v>0</v>
      </c>
      <c r="Y275" s="102"/>
    </row>
    <row r="276" spans="1:25">
      <c r="A276" s="137">
        <v>270</v>
      </c>
      <c r="B276" s="241"/>
      <c r="C276" s="243"/>
      <c r="D276" s="233"/>
      <c r="E276" s="243"/>
      <c r="F276" s="233"/>
      <c r="G276" s="243"/>
      <c r="H276" s="117" t="s">
        <v>1337</v>
      </c>
      <c r="I276" s="118" t="s">
        <v>1294</v>
      </c>
      <c r="J276" s="102" t="s">
        <v>1059</v>
      </c>
      <c r="K276" s="99" t="s">
        <v>1137</v>
      </c>
      <c r="L276" s="100" t="s">
        <v>1154</v>
      </c>
      <c r="M276" s="101" t="s">
        <v>648</v>
      </c>
      <c r="N276" s="102"/>
      <c r="O276" s="102"/>
      <c r="P276" s="102"/>
      <c r="Q276" s="102"/>
      <c r="R276" s="102"/>
      <c r="S276" s="102"/>
      <c r="T276" s="102"/>
      <c r="U276" s="102"/>
      <c r="V276" s="102"/>
      <c r="W276" s="102"/>
      <c r="X276" s="139">
        <f t="shared" si="4"/>
        <v>0</v>
      </c>
      <c r="Y276" s="102"/>
    </row>
    <row r="277" spans="1:25">
      <c r="A277" s="137">
        <v>271</v>
      </c>
      <c r="B277" s="95">
        <v>525</v>
      </c>
      <c r="C277" s="234" t="s">
        <v>1009</v>
      </c>
      <c r="D277" s="234"/>
      <c r="E277" s="234"/>
      <c r="F277" s="96" t="s">
        <v>1146</v>
      </c>
      <c r="G277" s="96" t="s">
        <v>1146</v>
      </c>
      <c r="H277" s="96" t="s">
        <v>1146</v>
      </c>
      <c r="I277" s="96" t="s">
        <v>1146</v>
      </c>
      <c r="J277" s="96" t="s">
        <v>1146</v>
      </c>
      <c r="K277" s="96" t="s">
        <v>1146</v>
      </c>
      <c r="L277" s="96" t="s">
        <v>1146</v>
      </c>
      <c r="M277" s="96" t="s">
        <v>1146</v>
      </c>
      <c r="N277" s="96" t="s">
        <v>1146</v>
      </c>
      <c r="O277" s="96" t="s">
        <v>1146</v>
      </c>
      <c r="P277" s="96" t="s">
        <v>1146</v>
      </c>
      <c r="Q277" s="96" t="s">
        <v>1146</v>
      </c>
      <c r="R277" s="96" t="s">
        <v>1146</v>
      </c>
      <c r="S277" s="96" t="s">
        <v>1146</v>
      </c>
      <c r="T277" s="96" t="s">
        <v>1146</v>
      </c>
      <c r="U277" s="96" t="s">
        <v>1146</v>
      </c>
      <c r="V277" s="96" t="s">
        <v>1146</v>
      </c>
      <c r="W277" s="96" t="s">
        <v>1146</v>
      </c>
      <c r="X277" s="96" t="s">
        <v>1146</v>
      </c>
      <c r="Y277" s="96" t="s">
        <v>1146</v>
      </c>
    </row>
    <row r="278" spans="1:25" ht="47.25">
      <c r="A278" s="137">
        <v>272</v>
      </c>
      <c r="B278" s="156">
        <v>528</v>
      </c>
      <c r="C278" s="162" t="s">
        <v>952</v>
      </c>
      <c r="D278" s="163" t="s">
        <v>25</v>
      </c>
      <c r="E278" s="162" t="s">
        <v>126</v>
      </c>
      <c r="F278" s="163" t="s">
        <v>25</v>
      </c>
      <c r="G278" s="102"/>
      <c r="H278" s="102"/>
      <c r="I278" s="102"/>
      <c r="J278" s="102"/>
      <c r="K278" s="99" t="s">
        <v>1137</v>
      </c>
      <c r="L278" s="100" t="s">
        <v>1063</v>
      </c>
      <c r="M278" s="101" t="s">
        <v>648</v>
      </c>
      <c r="N278" s="102"/>
      <c r="O278" s="102"/>
      <c r="P278" s="102"/>
      <c r="Q278" s="102"/>
      <c r="R278" s="102"/>
      <c r="S278" s="102"/>
      <c r="T278" s="102"/>
      <c r="U278" s="102"/>
      <c r="V278" s="102"/>
      <c r="W278" s="102"/>
      <c r="X278" s="139">
        <f t="shared" si="4"/>
        <v>0</v>
      </c>
      <c r="Y278" s="102"/>
    </row>
    <row r="279" spans="1:25" ht="31.5">
      <c r="A279" s="137">
        <v>273</v>
      </c>
      <c r="B279" s="156">
        <v>529</v>
      </c>
      <c r="C279" s="162" t="s">
        <v>953</v>
      </c>
      <c r="D279" s="163" t="s">
        <v>25</v>
      </c>
      <c r="E279" s="162" t="s">
        <v>127</v>
      </c>
      <c r="F279" s="163" t="s">
        <v>25</v>
      </c>
      <c r="G279" s="102"/>
      <c r="H279" s="102"/>
      <c r="I279" s="102"/>
      <c r="J279" s="102"/>
      <c r="K279" s="99" t="s">
        <v>1137</v>
      </c>
      <c r="L279" s="100" t="s">
        <v>1063</v>
      </c>
      <c r="M279" s="101" t="s">
        <v>648</v>
      </c>
      <c r="N279" s="102"/>
      <c r="O279" s="102"/>
      <c r="P279" s="102"/>
      <c r="Q279" s="102"/>
      <c r="R279" s="102"/>
      <c r="S279" s="102"/>
      <c r="T279" s="102"/>
      <c r="U279" s="102"/>
      <c r="V279" s="102"/>
      <c r="W279" s="102"/>
      <c r="X279" s="139">
        <f t="shared" si="4"/>
        <v>0</v>
      </c>
      <c r="Y279" s="102"/>
    </row>
    <row r="280" spans="1:25" ht="47.25">
      <c r="A280" s="137">
        <v>274</v>
      </c>
      <c r="B280" s="156">
        <v>532</v>
      </c>
      <c r="C280" s="162" t="s">
        <v>129</v>
      </c>
      <c r="D280" s="163" t="s">
        <v>23</v>
      </c>
      <c r="E280" s="162" t="s">
        <v>128</v>
      </c>
      <c r="F280" s="163" t="s">
        <v>25</v>
      </c>
      <c r="G280" s="157"/>
      <c r="H280" s="104"/>
      <c r="I280" s="164"/>
      <c r="J280" s="102"/>
      <c r="K280" s="99" t="s">
        <v>1137</v>
      </c>
      <c r="L280" s="100" t="s">
        <v>1063</v>
      </c>
      <c r="M280" s="101" t="s">
        <v>648</v>
      </c>
      <c r="N280" s="102"/>
      <c r="O280" s="102"/>
      <c r="P280" s="102"/>
      <c r="Q280" s="102"/>
      <c r="R280" s="102"/>
      <c r="S280" s="102"/>
      <c r="T280" s="102"/>
      <c r="U280" s="102"/>
      <c r="V280" s="102"/>
      <c r="W280" s="102"/>
      <c r="X280" s="139">
        <f t="shared" si="4"/>
        <v>0</v>
      </c>
      <c r="Y280" s="102"/>
    </row>
    <row r="281" spans="1:25" ht="47.25">
      <c r="A281" s="137">
        <v>275</v>
      </c>
      <c r="B281" s="156">
        <v>537</v>
      </c>
      <c r="C281" s="235" t="s">
        <v>134</v>
      </c>
      <c r="D281" s="163" t="s">
        <v>23</v>
      </c>
      <c r="E281" s="162" t="s">
        <v>137</v>
      </c>
      <c r="F281" s="163" t="s">
        <v>25</v>
      </c>
      <c r="G281" s="104"/>
      <c r="H281" s="104"/>
      <c r="I281" s="164"/>
      <c r="J281" s="102"/>
      <c r="K281" s="99" t="s">
        <v>1137</v>
      </c>
      <c r="L281" s="100" t="s">
        <v>1063</v>
      </c>
      <c r="M281" s="101" t="s">
        <v>648</v>
      </c>
      <c r="N281" s="102"/>
      <c r="O281" s="102"/>
      <c r="P281" s="102"/>
      <c r="Q281" s="102"/>
      <c r="R281" s="102"/>
      <c r="S281" s="102"/>
      <c r="T281" s="102"/>
      <c r="U281" s="102"/>
      <c r="V281" s="102"/>
      <c r="W281" s="102"/>
      <c r="X281" s="139">
        <f t="shared" si="4"/>
        <v>0</v>
      </c>
      <c r="Y281" s="102"/>
    </row>
    <row r="282" spans="1:25" ht="31.5">
      <c r="A282" s="137">
        <v>276</v>
      </c>
      <c r="B282" s="156">
        <v>538</v>
      </c>
      <c r="C282" s="235"/>
      <c r="D282" s="163" t="s">
        <v>23</v>
      </c>
      <c r="E282" s="162" t="s">
        <v>140</v>
      </c>
      <c r="F282" s="163" t="s">
        <v>25</v>
      </c>
      <c r="G282" s="102"/>
      <c r="H282" s="102"/>
      <c r="I282" s="102"/>
      <c r="J282" s="102"/>
      <c r="K282" s="99" t="s">
        <v>1137</v>
      </c>
      <c r="L282" s="100" t="s">
        <v>1063</v>
      </c>
      <c r="M282" s="101" t="s">
        <v>648</v>
      </c>
      <c r="N282" s="102"/>
      <c r="O282" s="102"/>
      <c r="P282" s="102"/>
      <c r="Q282" s="102"/>
      <c r="R282" s="102"/>
      <c r="S282" s="102"/>
      <c r="T282" s="102"/>
      <c r="U282" s="102"/>
      <c r="V282" s="102"/>
      <c r="W282" s="102"/>
      <c r="X282" s="139">
        <f t="shared" si="4"/>
        <v>0</v>
      </c>
      <c r="Y282" s="102"/>
    </row>
    <row r="283" spans="1:25" ht="47.25">
      <c r="A283" s="137">
        <v>277</v>
      </c>
      <c r="B283" s="156">
        <v>541</v>
      </c>
      <c r="C283" s="162" t="s">
        <v>146</v>
      </c>
      <c r="D283" s="163" t="s">
        <v>23</v>
      </c>
      <c r="E283" s="162" t="s">
        <v>141</v>
      </c>
      <c r="F283" s="163" t="s">
        <v>25</v>
      </c>
      <c r="G283" s="104"/>
      <c r="H283" s="104"/>
      <c r="I283" s="164"/>
      <c r="J283" s="102"/>
      <c r="K283" s="99" t="s">
        <v>1137</v>
      </c>
      <c r="L283" s="100" t="s">
        <v>1063</v>
      </c>
      <c r="M283" s="101" t="s">
        <v>648</v>
      </c>
      <c r="N283" s="102"/>
      <c r="O283" s="102"/>
      <c r="P283" s="102"/>
      <c r="Q283" s="102"/>
      <c r="R283" s="102"/>
      <c r="S283" s="102"/>
      <c r="T283" s="102"/>
      <c r="U283" s="102"/>
      <c r="V283" s="102"/>
      <c r="W283" s="102"/>
      <c r="X283" s="139">
        <f t="shared" si="4"/>
        <v>0</v>
      </c>
      <c r="Y283" s="102"/>
    </row>
    <row r="284" spans="1:25" ht="31.5">
      <c r="A284" s="137">
        <v>278</v>
      </c>
      <c r="B284" s="156">
        <v>544</v>
      </c>
      <c r="C284" s="162" t="s">
        <v>155</v>
      </c>
      <c r="D284" s="163" t="s">
        <v>23</v>
      </c>
      <c r="E284" s="162" t="s">
        <v>956</v>
      </c>
      <c r="F284" s="163" t="s">
        <v>25</v>
      </c>
      <c r="G284" s="157"/>
      <c r="H284" s="104"/>
      <c r="I284" s="164"/>
      <c r="J284" s="102"/>
      <c r="K284" s="99" t="s">
        <v>1137</v>
      </c>
      <c r="L284" s="100" t="s">
        <v>1063</v>
      </c>
      <c r="M284" s="101" t="s">
        <v>648</v>
      </c>
      <c r="N284" s="102"/>
      <c r="O284" s="102"/>
      <c r="P284" s="102"/>
      <c r="Q284" s="102"/>
      <c r="R284" s="102"/>
      <c r="S284" s="102"/>
      <c r="T284" s="102"/>
      <c r="U284" s="102"/>
      <c r="V284" s="102"/>
      <c r="W284" s="102"/>
      <c r="X284" s="139">
        <f t="shared" si="4"/>
        <v>0</v>
      </c>
      <c r="Y284" s="102"/>
    </row>
    <row r="285" spans="1:25" ht="31.5">
      <c r="A285" s="137">
        <v>279</v>
      </c>
      <c r="B285" s="156">
        <v>547</v>
      </c>
      <c r="C285" s="162" t="s">
        <v>156</v>
      </c>
      <c r="D285" s="163" t="s">
        <v>23</v>
      </c>
      <c r="E285" s="162" t="s">
        <v>959</v>
      </c>
      <c r="F285" s="163" t="s">
        <v>25</v>
      </c>
      <c r="G285" s="162"/>
      <c r="H285" s="104"/>
      <c r="I285" s="164"/>
      <c r="J285" s="102"/>
      <c r="K285" s="99" t="s">
        <v>1137</v>
      </c>
      <c r="L285" s="100" t="s">
        <v>1063</v>
      </c>
      <c r="M285" s="101" t="s">
        <v>648</v>
      </c>
      <c r="N285" s="102"/>
      <c r="O285" s="102"/>
      <c r="P285" s="102"/>
      <c r="Q285" s="102"/>
      <c r="R285" s="102"/>
      <c r="S285" s="102"/>
      <c r="T285" s="102"/>
      <c r="U285" s="102"/>
      <c r="V285" s="102"/>
      <c r="W285" s="102"/>
      <c r="X285" s="139">
        <f t="shared" si="4"/>
        <v>0</v>
      </c>
      <c r="Y285" s="102"/>
    </row>
    <row r="286" spans="1:25" ht="31.5">
      <c r="A286" s="137">
        <v>280</v>
      </c>
      <c r="B286" s="156">
        <v>550</v>
      </c>
      <c r="C286" s="162" t="s">
        <v>962</v>
      </c>
      <c r="D286" s="163" t="s">
        <v>23</v>
      </c>
      <c r="E286" s="162" t="s">
        <v>148</v>
      </c>
      <c r="F286" s="163" t="s">
        <v>25</v>
      </c>
      <c r="G286" s="162"/>
      <c r="H286" s="104"/>
      <c r="I286" s="164"/>
      <c r="J286" s="102"/>
      <c r="K286" s="99" t="s">
        <v>1137</v>
      </c>
      <c r="L286" s="100" t="s">
        <v>1063</v>
      </c>
      <c r="M286" s="101" t="s">
        <v>648</v>
      </c>
      <c r="N286" s="102"/>
      <c r="O286" s="102"/>
      <c r="P286" s="102"/>
      <c r="Q286" s="102"/>
      <c r="R286" s="102"/>
      <c r="S286" s="102"/>
      <c r="T286" s="102"/>
      <c r="U286" s="102"/>
      <c r="V286" s="102"/>
      <c r="W286" s="102"/>
      <c r="X286" s="139">
        <f t="shared" si="4"/>
        <v>0</v>
      </c>
      <c r="Y286" s="102"/>
    </row>
    <row r="287" spans="1:25" ht="47.25">
      <c r="A287" s="137">
        <v>281</v>
      </c>
      <c r="B287" s="156">
        <v>553</v>
      </c>
      <c r="C287" s="162" t="s">
        <v>160</v>
      </c>
      <c r="D287" s="163" t="s">
        <v>23</v>
      </c>
      <c r="E287" s="162" t="s">
        <v>965</v>
      </c>
      <c r="F287" s="163" t="s">
        <v>25</v>
      </c>
      <c r="G287" s="102"/>
      <c r="H287" s="102"/>
      <c r="I287" s="102"/>
      <c r="J287" s="102"/>
      <c r="K287" s="99" t="s">
        <v>1137</v>
      </c>
      <c r="L287" s="100" t="s">
        <v>1063</v>
      </c>
      <c r="M287" s="101" t="s">
        <v>648</v>
      </c>
      <c r="N287" s="102"/>
      <c r="O287" s="102"/>
      <c r="P287" s="102"/>
      <c r="Q287" s="102"/>
      <c r="R287" s="102"/>
      <c r="S287" s="102"/>
      <c r="T287" s="102"/>
      <c r="U287" s="102"/>
      <c r="V287" s="102"/>
      <c r="W287" s="102"/>
      <c r="X287" s="139">
        <f t="shared" si="4"/>
        <v>0</v>
      </c>
      <c r="Y287" s="102"/>
    </row>
    <row r="288" spans="1:25">
      <c r="A288" s="137">
        <v>282</v>
      </c>
      <c r="B288" s="156">
        <v>555</v>
      </c>
      <c r="C288" s="162" t="s">
        <v>980</v>
      </c>
      <c r="D288" s="163" t="s">
        <v>26</v>
      </c>
      <c r="E288" s="162" t="s">
        <v>981</v>
      </c>
      <c r="F288" s="163" t="s">
        <v>26</v>
      </c>
      <c r="G288" s="102"/>
      <c r="H288" s="102"/>
      <c r="I288" s="102"/>
      <c r="J288" s="102"/>
      <c r="K288" s="99" t="s">
        <v>1137</v>
      </c>
      <c r="L288" s="100" t="s">
        <v>1110</v>
      </c>
      <c r="M288" s="101" t="s">
        <v>648</v>
      </c>
      <c r="N288" s="102"/>
      <c r="O288" s="102"/>
      <c r="P288" s="102"/>
      <c r="Q288" s="102"/>
      <c r="R288" s="102"/>
      <c r="S288" s="102"/>
      <c r="T288" s="102"/>
      <c r="U288" s="102"/>
      <c r="V288" s="102"/>
      <c r="W288" s="102"/>
      <c r="X288" s="139">
        <f t="shared" si="4"/>
        <v>0</v>
      </c>
      <c r="Y288" s="102"/>
    </row>
    <row r="289" spans="1:25" ht="31.5">
      <c r="A289" s="137">
        <v>283</v>
      </c>
      <c r="B289" s="156">
        <v>558</v>
      </c>
      <c r="C289" s="162" t="s">
        <v>968</v>
      </c>
      <c r="D289" s="163" t="s">
        <v>23</v>
      </c>
      <c r="E289" s="162" t="s">
        <v>159</v>
      </c>
      <c r="F289" s="163" t="s">
        <v>25</v>
      </c>
      <c r="G289" s="162"/>
      <c r="H289" s="104"/>
      <c r="I289" s="164"/>
      <c r="J289" s="102"/>
      <c r="K289" s="99" t="s">
        <v>1137</v>
      </c>
      <c r="L289" s="100" t="s">
        <v>1063</v>
      </c>
      <c r="M289" s="101" t="s">
        <v>648</v>
      </c>
      <c r="N289" s="102"/>
      <c r="O289" s="102"/>
      <c r="P289" s="102"/>
      <c r="Q289" s="102"/>
      <c r="R289" s="102"/>
      <c r="S289" s="102"/>
      <c r="T289" s="102"/>
      <c r="U289" s="102"/>
      <c r="V289" s="102"/>
      <c r="W289" s="102"/>
      <c r="X289" s="139">
        <f t="shared" si="4"/>
        <v>0</v>
      </c>
      <c r="Y289" s="102"/>
    </row>
    <row r="290" spans="1:25">
      <c r="A290" s="137">
        <v>284</v>
      </c>
      <c r="B290" s="95">
        <v>559</v>
      </c>
      <c r="C290" s="234" t="s">
        <v>1168</v>
      </c>
      <c r="D290" s="234"/>
      <c r="E290" s="234"/>
      <c r="F290" s="96" t="s">
        <v>1146</v>
      </c>
      <c r="G290" s="96" t="s">
        <v>1146</v>
      </c>
      <c r="H290" s="96" t="s">
        <v>1146</v>
      </c>
      <c r="I290" s="96" t="s">
        <v>1146</v>
      </c>
      <c r="J290" s="96" t="s">
        <v>1146</v>
      </c>
      <c r="K290" s="96" t="s">
        <v>1146</v>
      </c>
      <c r="L290" s="96" t="s">
        <v>1146</v>
      </c>
      <c r="M290" s="96" t="s">
        <v>1146</v>
      </c>
      <c r="N290" s="96" t="s">
        <v>1146</v>
      </c>
      <c r="O290" s="96" t="s">
        <v>1146</v>
      </c>
      <c r="P290" s="96" t="s">
        <v>1146</v>
      </c>
      <c r="Q290" s="96" t="s">
        <v>1146</v>
      </c>
      <c r="R290" s="96" t="s">
        <v>1146</v>
      </c>
      <c r="S290" s="96" t="s">
        <v>1146</v>
      </c>
      <c r="T290" s="96" t="s">
        <v>1146</v>
      </c>
      <c r="U290" s="96" t="s">
        <v>1146</v>
      </c>
      <c r="V290" s="96" t="s">
        <v>1146</v>
      </c>
      <c r="W290" s="96" t="s">
        <v>1146</v>
      </c>
      <c r="X290" s="96" t="s">
        <v>1146</v>
      </c>
      <c r="Y290" s="96" t="s">
        <v>1146</v>
      </c>
    </row>
    <row r="291" spans="1:25" ht="47.25">
      <c r="A291" s="137">
        <v>285</v>
      </c>
      <c r="B291" s="156">
        <v>562</v>
      </c>
      <c r="C291" s="162" t="s">
        <v>163</v>
      </c>
      <c r="D291" s="163" t="s">
        <v>23</v>
      </c>
      <c r="E291" s="162" t="s">
        <v>167</v>
      </c>
      <c r="F291" s="163" t="s">
        <v>25</v>
      </c>
      <c r="G291" s="102"/>
      <c r="H291" s="102"/>
      <c r="I291" s="102"/>
      <c r="J291" s="102"/>
      <c r="K291" s="99" t="s">
        <v>1137</v>
      </c>
      <c r="L291" s="100" t="s">
        <v>1063</v>
      </c>
      <c r="M291" s="101" t="s">
        <v>648</v>
      </c>
      <c r="N291" s="102"/>
      <c r="O291" s="102"/>
      <c r="P291" s="102"/>
      <c r="Q291" s="102"/>
      <c r="R291" s="102"/>
      <c r="S291" s="102"/>
      <c r="T291" s="102"/>
      <c r="U291" s="102"/>
      <c r="V291" s="102"/>
      <c r="W291" s="102"/>
      <c r="X291" s="139">
        <f t="shared" si="4"/>
        <v>0</v>
      </c>
      <c r="Y291" s="102"/>
    </row>
    <row r="292" spans="1:25" ht="31.5">
      <c r="A292" s="137">
        <v>286</v>
      </c>
      <c r="B292" s="156">
        <v>564</v>
      </c>
      <c r="C292" s="162" t="s">
        <v>171</v>
      </c>
      <c r="D292" s="163" t="s">
        <v>23</v>
      </c>
      <c r="E292" s="162" t="s">
        <v>168</v>
      </c>
      <c r="F292" s="163" t="s">
        <v>24</v>
      </c>
      <c r="G292" s="162"/>
      <c r="H292" s="104"/>
      <c r="I292" s="164"/>
      <c r="J292" s="102"/>
      <c r="K292" s="99" t="s">
        <v>1137</v>
      </c>
      <c r="L292" s="100" t="s">
        <v>1063</v>
      </c>
      <c r="M292" s="101" t="s">
        <v>648</v>
      </c>
      <c r="N292" s="102"/>
      <c r="O292" s="102"/>
      <c r="P292" s="102"/>
      <c r="Q292" s="102"/>
      <c r="R292" s="102"/>
      <c r="S292" s="102"/>
      <c r="T292" s="102"/>
      <c r="U292" s="102"/>
      <c r="V292" s="102"/>
      <c r="W292" s="102"/>
      <c r="X292" s="139">
        <f t="shared" si="4"/>
        <v>0</v>
      </c>
      <c r="Y292" s="102"/>
    </row>
    <row r="293" spans="1:25" ht="47.25">
      <c r="A293" s="137">
        <v>287</v>
      </c>
      <c r="B293" s="156">
        <v>565</v>
      </c>
      <c r="C293" s="162" t="s">
        <v>970</v>
      </c>
      <c r="D293" s="163" t="s">
        <v>25</v>
      </c>
      <c r="E293" s="162" t="s">
        <v>169</v>
      </c>
      <c r="F293" s="163" t="s">
        <v>25</v>
      </c>
      <c r="G293" s="102"/>
      <c r="H293" s="102"/>
      <c r="I293" s="102"/>
      <c r="J293" s="102"/>
      <c r="K293" s="99" t="s">
        <v>1137</v>
      </c>
      <c r="L293" s="100" t="s">
        <v>1063</v>
      </c>
      <c r="M293" s="101" t="s">
        <v>648</v>
      </c>
      <c r="N293" s="102"/>
      <c r="O293" s="102"/>
      <c r="P293" s="102"/>
      <c r="Q293" s="102"/>
      <c r="R293" s="102"/>
      <c r="S293" s="102"/>
      <c r="T293" s="102"/>
      <c r="U293" s="102"/>
      <c r="V293" s="102"/>
      <c r="W293" s="102"/>
      <c r="X293" s="139">
        <f t="shared" si="4"/>
        <v>0</v>
      </c>
      <c r="Y293" s="102"/>
    </row>
    <row r="294" spans="1:25" ht="47.25">
      <c r="A294" s="137">
        <v>288</v>
      </c>
      <c r="B294" s="156">
        <v>568</v>
      </c>
      <c r="C294" s="162" t="s">
        <v>974</v>
      </c>
      <c r="D294" s="163" t="s">
        <v>25</v>
      </c>
      <c r="E294" s="162" t="s">
        <v>975</v>
      </c>
      <c r="F294" s="163" t="s">
        <v>25</v>
      </c>
      <c r="G294" s="162"/>
      <c r="H294" s="104"/>
      <c r="I294" s="164"/>
      <c r="J294" s="102"/>
      <c r="K294" s="99" t="s">
        <v>1137</v>
      </c>
      <c r="L294" s="100" t="s">
        <v>1063</v>
      </c>
      <c r="M294" s="101" t="s">
        <v>648</v>
      </c>
      <c r="N294" s="102"/>
      <c r="O294" s="102"/>
      <c r="P294" s="102"/>
      <c r="Q294" s="102"/>
      <c r="R294" s="102"/>
      <c r="S294" s="102"/>
      <c r="T294" s="102"/>
      <c r="U294" s="102"/>
      <c r="V294" s="102"/>
      <c r="W294" s="102"/>
      <c r="X294" s="139">
        <f t="shared" si="4"/>
        <v>0</v>
      </c>
      <c r="Y294" s="102"/>
    </row>
    <row r="295" spans="1:25" ht="31.5">
      <c r="A295" s="137">
        <v>289</v>
      </c>
      <c r="B295" s="156">
        <v>570</v>
      </c>
      <c r="C295" s="162" t="s">
        <v>976</v>
      </c>
      <c r="D295" s="163" t="s">
        <v>23</v>
      </c>
      <c r="E295" s="162" t="s">
        <v>173</v>
      </c>
      <c r="F295" s="163" t="s">
        <v>25</v>
      </c>
      <c r="G295" s="162"/>
      <c r="H295" s="117"/>
      <c r="I295" s="118"/>
      <c r="J295" s="156"/>
      <c r="K295" s="99" t="s">
        <v>1137</v>
      </c>
      <c r="L295" s="100" t="s">
        <v>1063</v>
      </c>
      <c r="M295" s="101" t="s">
        <v>648</v>
      </c>
      <c r="N295" s="102"/>
      <c r="O295" s="102"/>
      <c r="P295" s="102"/>
      <c r="Q295" s="102"/>
      <c r="R295" s="102"/>
      <c r="S295" s="102"/>
      <c r="T295" s="102"/>
      <c r="U295" s="102"/>
      <c r="V295" s="102"/>
      <c r="W295" s="102"/>
      <c r="X295" s="139">
        <f t="shared" si="4"/>
        <v>0</v>
      </c>
      <c r="Y295" s="102"/>
    </row>
    <row r="296" spans="1:25">
      <c r="A296" s="137">
        <v>290</v>
      </c>
      <c r="B296" s="156">
        <v>572</v>
      </c>
      <c r="C296" s="162" t="s">
        <v>174</v>
      </c>
      <c r="D296" s="163" t="s">
        <v>23</v>
      </c>
      <c r="E296" s="162" t="s">
        <v>1170</v>
      </c>
      <c r="F296" s="110" t="s">
        <v>25</v>
      </c>
      <c r="G296" s="162"/>
      <c r="H296" s="162"/>
      <c r="I296" s="164"/>
      <c r="J296" s="156"/>
      <c r="K296" s="99" t="s">
        <v>1137</v>
      </c>
      <c r="L296" s="100" t="s">
        <v>1110</v>
      </c>
      <c r="M296" s="101" t="s">
        <v>648</v>
      </c>
      <c r="N296" s="102"/>
      <c r="O296" s="102"/>
      <c r="P296" s="102"/>
      <c r="Q296" s="102"/>
      <c r="R296" s="102"/>
      <c r="S296" s="102"/>
      <c r="T296" s="102"/>
      <c r="U296" s="102"/>
      <c r="V296" s="102"/>
      <c r="W296" s="102"/>
      <c r="X296" s="139">
        <f t="shared" si="4"/>
        <v>0</v>
      </c>
      <c r="Y296" s="102"/>
    </row>
    <row r="297" spans="1:25" s="81" customFormat="1">
      <c r="A297" s="156"/>
      <c r="B297" s="156"/>
      <c r="C297" s="162"/>
      <c r="D297" s="163"/>
      <c r="E297" s="162"/>
      <c r="F297" s="163"/>
      <c r="G297" s="156"/>
      <c r="H297" s="156"/>
      <c r="I297" s="156"/>
      <c r="J297" s="156"/>
      <c r="K297" s="164"/>
      <c r="L297" s="156"/>
      <c r="M297" s="156"/>
      <c r="N297" s="156"/>
      <c r="O297" s="156"/>
      <c r="P297" s="156"/>
      <c r="Q297" s="156"/>
      <c r="R297" s="156"/>
      <c r="S297" s="156"/>
      <c r="T297" s="156"/>
      <c r="U297" s="156"/>
      <c r="V297" s="156"/>
      <c r="W297" s="156"/>
      <c r="X297" s="156"/>
      <c r="Y297" s="176"/>
    </row>
    <row r="298" spans="1:25">
      <c r="A298" s="236"/>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row>
    <row r="299" spans="1:25">
      <c r="A299" s="238"/>
      <c r="B299" s="238"/>
      <c r="C299" s="239" t="s">
        <v>1290</v>
      </c>
      <c r="D299" s="239"/>
      <c r="E299" s="239"/>
      <c r="F299" s="239"/>
      <c r="G299" s="239"/>
      <c r="H299" s="239"/>
      <c r="I299" s="128"/>
      <c r="J299" s="129"/>
      <c r="K299" s="129"/>
      <c r="L299" s="130"/>
      <c r="M299" s="139">
        <f t="shared" ref="M299:W299" si="5">SUM(M300:M304)</f>
        <v>234</v>
      </c>
      <c r="N299" s="139">
        <f t="shared" si="5"/>
        <v>0</v>
      </c>
      <c r="O299" s="139">
        <f t="shared" si="5"/>
        <v>0</v>
      </c>
      <c r="P299" s="139">
        <f t="shared" si="5"/>
        <v>0</v>
      </c>
      <c r="Q299" s="139">
        <f t="shared" si="5"/>
        <v>0</v>
      </c>
      <c r="R299" s="139">
        <f t="shared" si="5"/>
        <v>0</v>
      </c>
      <c r="S299" s="139">
        <f t="shared" si="5"/>
        <v>0</v>
      </c>
      <c r="T299" s="139">
        <f t="shared" si="5"/>
        <v>0</v>
      </c>
      <c r="U299" s="139">
        <f t="shared" si="5"/>
        <v>0</v>
      </c>
      <c r="V299" s="139">
        <f t="shared" si="5"/>
        <v>0</v>
      </c>
      <c r="W299" s="139">
        <f t="shared" si="5"/>
        <v>0</v>
      </c>
      <c r="X299" s="95"/>
      <c r="Y299" s="174"/>
    </row>
    <row r="300" spans="1:25">
      <c r="A300" s="238"/>
      <c r="B300" s="238"/>
      <c r="C300" s="231" t="s">
        <v>1264</v>
      </c>
      <c r="D300" s="231"/>
      <c r="E300" s="231"/>
      <c r="F300" s="231"/>
      <c r="G300" s="231"/>
      <c r="H300" s="231"/>
      <c r="I300" s="128"/>
      <c r="J300" s="129"/>
      <c r="K300" s="129"/>
      <c r="L300" s="130"/>
      <c r="M300" s="140">
        <f t="shared" ref="M300:W300" si="6">COUNTIF(M$7:M$113,"x")</f>
        <v>92</v>
      </c>
      <c r="N300" s="140">
        <f t="shared" si="6"/>
        <v>0</v>
      </c>
      <c r="O300" s="140">
        <f t="shared" si="6"/>
        <v>0</v>
      </c>
      <c r="P300" s="140">
        <f t="shared" si="6"/>
        <v>0</v>
      </c>
      <c r="Q300" s="140">
        <f t="shared" si="6"/>
        <v>0</v>
      </c>
      <c r="R300" s="140">
        <f t="shared" si="6"/>
        <v>0</v>
      </c>
      <c r="S300" s="140">
        <f t="shared" si="6"/>
        <v>0</v>
      </c>
      <c r="T300" s="140">
        <f t="shared" si="6"/>
        <v>0</v>
      </c>
      <c r="U300" s="140">
        <f t="shared" si="6"/>
        <v>0</v>
      </c>
      <c r="V300" s="140">
        <f t="shared" si="6"/>
        <v>0</v>
      </c>
      <c r="W300" s="140">
        <f t="shared" si="6"/>
        <v>0</v>
      </c>
      <c r="X300" s="131"/>
      <c r="Y300" s="174"/>
    </row>
    <row r="301" spans="1:25">
      <c r="A301" s="238"/>
      <c r="B301" s="238"/>
      <c r="C301" s="231" t="s">
        <v>1265</v>
      </c>
      <c r="D301" s="231"/>
      <c r="E301" s="231"/>
      <c r="F301" s="231"/>
      <c r="G301" s="231"/>
      <c r="H301" s="231"/>
      <c r="I301" s="128"/>
      <c r="J301" s="129"/>
      <c r="K301" s="129"/>
      <c r="L301" s="130"/>
      <c r="M301" s="140">
        <f t="shared" ref="M301:W301" si="7">COUNTIF(M$114:M$195,"x")</f>
        <v>57</v>
      </c>
      <c r="N301" s="140">
        <f t="shared" si="7"/>
        <v>0</v>
      </c>
      <c r="O301" s="140">
        <f t="shared" si="7"/>
        <v>0</v>
      </c>
      <c r="P301" s="140">
        <f t="shared" si="7"/>
        <v>0</v>
      </c>
      <c r="Q301" s="140">
        <f t="shared" si="7"/>
        <v>0</v>
      </c>
      <c r="R301" s="140">
        <f t="shared" si="7"/>
        <v>0</v>
      </c>
      <c r="S301" s="140">
        <f t="shared" si="7"/>
        <v>0</v>
      </c>
      <c r="T301" s="140">
        <f t="shared" si="7"/>
        <v>0</v>
      </c>
      <c r="U301" s="140">
        <f t="shared" si="7"/>
        <v>0</v>
      </c>
      <c r="V301" s="140">
        <f t="shared" si="7"/>
        <v>0</v>
      </c>
      <c r="W301" s="140">
        <f t="shared" si="7"/>
        <v>0</v>
      </c>
      <c r="X301" s="131"/>
      <c r="Y301" s="174"/>
    </row>
    <row r="302" spans="1:25">
      <c r="A302" s="238"/>
      <c r="B302" s="238"/>
      <c r="C302" s="231" t="s">
        <v>1266</v>
      </c>
      <c r="D302" s="231"/>
      <c r="E302" s="231"/>
      <c r="F302" s="231"/>
      <c r="G302" s="231"/>
      <c r="H302" s="231"/>
      <c r="I302" s="128"/>
      <c r="J302" s="129"/>
      <c r="K302" s="129"/>
      <c r="L302" s="130"/>
      <c r="M302" s="140">
        <f t="shared" ref="M302:W302" si="8">COUNTIF(M$196:M$230,"x")</f>
        <v>31</v>
      </c>
      <c r="N302" s="140">
        <f t="shared" si="8"/>
        <v>0</v>
      </c>
      <c r="O302" s="140">
        <f t="shared" si="8"/>
        <v>0</v>
      </c>
      <c r="P302" s="140">
        <f t="shared" si="8"/>
        <v>0</v>
      </c>
      <c r="Q302" s="140">
        <f t="shared" si="8"/>
        <v>0</v>
      </c>
      <c r="R302" s="140">
        <f t="shared" si="8"/>
        <v>0</v>
      </c>
      <c r="S302" s="140">
        <f t="shared" si="8"/>
        <v>0</v>
      </c>
      <c r="T302" s="140">
        <f t="shared" si="8"/>
        <v>0</v>
      </c>
      <c r="U302" s="140">
        <f t="shared" si="8"/>
        <v>0</v>
      </c>
      <c r="V302" s="140">
        <f t="shared" si="8"/>
        <v>0</v>
      </c>
      <c r="W302" s="140">
        <f t="shared" si="8"/>
        <v>0</v>
      </c>
      <c r="X302" s="131"/>
      <c r="Y302" s="174"/>
    </row>
    <row r="303" spans="1:25">
      <c r="A303" s="238"/>
      <c r="B303" s="238"/>
      <c r="C303" s="231" t="s">
        <v>1267</v>
      </c>
      <c r="D303" s="231"/>
      <c r="E303" s="231"/>
      <c r="F303" s="231"/>
      <c r="G303" s="231"/>
      <c r="H303" s="231"/>
      <c r="I303" s="128"/>
      <c r="J303" s="129"/>
      <c r="K303" s="129"/>
      <c r="L303" s="130"/>
      <c r="M303" s="140">
        <f t="shared" ref="M303:W303" si="9">COUNTIF(M$231:M$270,"x")</f>
        <v>32</v>
      </c>
      <c r="N303" s="140">
        <f t="shared" si="9"/>
        <v>0</v>
      </c>
      <c r="O303" s="140">
        <f t="shared" si="9"/>
        <v>0</v>
      </c>
      <c r="P303" s="140">
        <f t="shared" si="9"/>
        <v>0</v>
      </c>
      <c r="Q303" s="140">
        <f t="shared" si="9"/>
        <v>0</v>
      </c>
      <c r="R303" s="140">
        <f t="shared" si="9"/>
        <v>0</v>
      </c>
      <c r="S303" s="140">
        <f t="shared" si="9"/>
        <v>0</v>
      </c>
      <c r="T303" s="140">
        <f t="shared" si="9"/>
        <v>0</v>
      </c>
      <c r="U303" s="140">
        <f t="shared" si="9"/>
        <v>0</v>
      </c>
      <c r="V303" s="140">
        <f t="shared" si="9"/>
        <v>0</v>
      </c>
      <c r="W303" s="140">
        <f t="shared" si="9"/>
        <v>0</v>
      </c>
      <c r="X303" s="131"/>
      <c r="Y303" s="174"/>
    </row>
    <row r="304" spans="1:25">
      <c r="A304" s="238"/>
      <c r="B304" s="238"/>
      <c r="C304" s="231" t="s">
        <v>1268</v>
      </c>
      <c r="D304" s="231"/>
      <c r="E304" s="231"/>
      <c r="F304" s="231"/>
      <c r="G304" s="231"/>
      <c r="H304" s="231"/>
      <c r="I304" s="128"/>
      <c r="J304" s="129"/>
      <c r="K304" s="129"/>
      <c r="L304" s="130"/>
      <c r="M304" s="140">
        <f t="shared" ref="M304:W304" si="10">COUNTIF(M$271:M$297,"x")</f>
        <v>22</v>
      </c>
      <c r="N304" s="140">
        <f t="shared" si="10"/>
        <v>0</v>
      </c>
      <c r="O304" s="140">
        <f t="shared" si="10"/>
        <v>0</v>
      </c>
      <c r="P304" s="140">
        <f t="shared" si="10"/>
        <v>0</v>
      </c>
      <c r="Q304" s="140">
        <f t="shared" si="10"/>
        <v>0</v>
      </c>
      <c r="R304" s="140">
        <f t="shared" si="10"/>
        <v>0</v>
      </c>
      <c r="S304" s="140">
        <f t="shared" si="10"/>
        <v>0</v>
      </c>
      <c r="T304" s="140">
        <f t="shared" si="10"/>
        <v>0</v>
      </c>
      <c r="U304" s="140">
        <f t="shared" si="10"/>
        <v>0</v>
      </c>
      <c r="V304" s="140">
        <f t="shared" si="10"/>
        <v>0</v>
      </c>
      <c r="W304" s="140">
        <f t="shared" si="10"/>
        <v>0</v>
      </c>
      <c r="X304" s="131"/>
      <c r="Y304" s="174"/>
    </row>
  </sheetData>
  <autoFilter ref="A6:VFF296"/>
  <mergeCells count="109">
    <mergeCell ref="C82:E82"/>
    <mergeCell ref="Y3:Y5"/>
    <mergeCell ref="A3:A5"/>
    <mergeCell ref="B3:B5"/>
    <mergeCell ref="C3:D5"/>
    <mergeCell ref="E3:F5"/>
    <mergeCell ref="G3:G5"/>
    <mergeCell ref="H3:H5"/>
    <mergeCell ref="C1:M1"/>
    <mergeCell ref="F10:F19"/>
    <mergeCell ref="G10:G19"/>
    <mergeCell ref="C73:E73"/>
    <mergeCell ref="C40:E40"/>
    <mergeCell ref="C46:E46"/>
    <mergeCell ref="C55:E55"/>
    <mergeCell ref="C63:E63"/>
    <mergeCell ref="C72:E72"/>
    <mergeCell ref="X4:X6"/>
    <mergeCell ref="I3:I5"/>
    <mergeCell ref="J3:J5"/>
    <mergeCell ref="K3:K5"/>
    <mergeCell ref="L3:L5"/>
    <mergeCell ref="M3:M5"/>
    <mergeCell ref="N3:X3"/>
    <mergeCell ref="B36:B37"/>
    <mergeCell ref="C36:C37"/>
    <mergeCell ref="D36:D37"/>
    <mergeCell ref="E36:E37"/>
    <mergeCell ref="C7:E7"/>
    <mergeCell ref="C8:E8"/>
    <mergeCell ref="C9:E9"/>
    <mergeCell ref="B10:B19"/>
    <mergeCell ref="C10:C19"/>
    <mergeCell ref="D10:D19"/>
    <mergeCell ref="E10:E19"/>
    <mergeCell ref="F36:F37"/>
    <mergeCell ref="C20:E20"/>
    <mergeCell ref="C21:E21"/>
    <mergeCell ref="C31:E31"/>
    <mergeCell ref="C90:E90"/>
    <mergeCell ref="C91:C94"/>
    <mergeCell ref="C98:C101"/>
    <mergeCell ref="C105:E105"/>
    <mergeCell ref="C150:E150"/>
    <mergeCell ref="C153:E153"/>
    <mergeCell ref="C154:E154"/>
    <mergeCell ref="C162:E162"/>
    <mergeCell ref="C164:E164"/>
    <mergeCell ref="C125:E125"/>
    <mergeCell ref="C132:E132"/>
    <mergeCell ref="C127:E127"/>
    <mergeCell ref="C114:E114"/>
    <mergeCell ref="C115:E115"/>
    <mergeCell ref="C116:E116"/>
    <mergeCell ref="C119:E119"/>
    <mergeCell ref="C120:E120"/>
    <mergeCell ref="C167:E167"/>
    <mergeCell ref="C133:E133"/>
    <mergeCell ref="C138:E138"/>
    <mergeCell ref="C140:E140"/>
    <mergeCell ref="C141:C144"/>
    <mergeCell ref="C145:E145"/>
    <mergeCell ref="C148:E148"/>
    <mergeCell ref="C206:E206"/>
    <mergeCell ref="F198:F199"/>
    <mergeCell ref="C192:E192"/>
    <mergeCell ref="C196:E196"/>
    <mergeCell ref="C197:E197"/>
    <mergeCell ref="B198:B199"/>
    <mergeCell ref="C198:C199"/>
    <mergeCell ref="D198:D199"/>
    <mergeCell ref="C168:C170"/>
    <mergeCell ref="C172:E172"/>
    <mergeCell ref="C176:E176"/>
    <mergeCell ref="C183:E183"/>
    <mergeCell ref="C184:E184"/>
    <mergeCell ref="C190:E190"/>
    <mergeCell ref="C232:E232"/>
    <mergeCell ref="C233:E233"/>
    <mergeCell ref="C243:E243"/>
    <mergeCell ref="C231:E231"/>
    <mergeCell ref="B218:B219"/>
    <mergeCell ref="C218:C219"/>
    <mergeCell ref="D218:D219"/>
    <mergeCell ref="F218:F219"/>
    <mergeCell ref="C221:E221"/>
    <mergeCell ref="C271:E271"/>
    <mergeCell ref="C272:E272"/>
    <mergeCell ref="B275:B276"/>
    <mergeCell ref="C275:C276"/>
    <mergeCell ref="D275:D276"/>
    <mergeCell ref="E275:E276"/>
    <mergeCell ref="C246:E246"/>
    <mergeCell ref="C257:E257"/>
    <mergeCell ref="C258:E258"/>
    <mergeCell ref="C267:E267"/>
    <mergeCell ref="C302:H302"/>
    <mergeCell ref="C303:H303"/>
    <mergeCell ref="C304:H304"/>
    <mergeCell ref="F275:F276"/>
    <mergeCell ref="C277:E277"/>
    <mergeCell ref="C281:C282"/>
    <mergeCell ref="C290:E290"/>
    <mergeCell ref="A298:X298"/>
    <mergeCell ref="A299:B304"/>
    <mergeCell ref="C299:H299"/>
    <mergeCell ref="C300:H300"/>
    <mergeCell ref="C301:H301"/>
    <mergeCell ref="G275:G276"/>
  </mergeCells>
  <dataValidations count="10">
    <dataValidation type="list" allowBlank="1" showInputMessage="1" showErrorMessage="1" sqref="F243:Y243 F231:Y233 F206:Y206 F63:Y63 F55:Y55 F46:Y46 F40:Y40 F31:Y31 F125:Y125 F20:Y21 F7:Y9 F290:Y290 F119:Y120 F72:Y73 F82:Y82 F90:Y90 F105:Y105 F114:Y116 F192:Y192 F190:Y190 F183:Y184 F176:Y176 F172:Y172 F167:Y167 F164:Y164 F153:Y154 F148:Y148 F127:Y127 F132:Y133 F162:Y162 F140:Y140 F145:Y145 F138:Y138 F196:Y197 F221:Y221 F267:Y267 F246:Y246 F257:Y258 F271:Y272 F277:Y277 F150:Y150">
      <formula1>"#"</formula1>
    </dataValidation>
    <dataValidation type="list" allowBlank="1" showInputMessage="1" showErrorMessage="1" sqref="I291:I297 I234:I242 I244:I245 I207:I220 I10:I19 I22:I30 I32:I39 I74:I81 I64:I71 I56:I62 I47:I54 I41:I45 I83:I89 I91:I104 I106:I113 I117:I118 I121:I124 I126 I128:I131 I134:I137 I139 I141:I144 I146:I147 I149 I151:I152 I155:I161 I163 I165:I166 I168:I171 I173:I175 I177:I182 I185:I189 I191 I193:I195 I198:I205 I222:I230 I247:I256 I259:I266 I268:I270 I273:I276 I278:I289">
      <formula1>"Trường, Khối, Lớp"</formula1>
    </dataValidation>
    <dataValidation type="list" allowBlank="1" showInputMessage="1" showErrorMessage="1" sqref="J291:J297 J234:J242 J244:J245 J207:J220 J10:J19 J22:J30 J32:J39 J74:J81 J64:J71 J56:J62 J47:J54 J41:J45 J83:J89 J91:J104 J106:J113 J117:J118 J121:J124 J126 J128:J131 J134:J137 J139 J141:J144 J146:J147 J149 J151:J152 J155:J161 J163 J165:J166 J168:J171 J173:J175 J177:J182 J185:J189 J191 J193:J195 J198:J205 J222:J230 J247:J256 J259:J266 J268:J270 J273:J276 J278:J289">
      <formula1>"Lớp học, Phòng chức năng, Sân chơi khu 1, Sân chơi khu 2, Sân chơi khu 3, Sân chơi khu 4, Sân chơi khu 5, Ngoài nhà trường"</formula1>
    </dataValidation>
    <dataValidation type="list" allowBlank="1" showInputMessage="1" showErrorMessage="1" sqref="X297">
      <formula1>"x,#"</formula1>
    </dataValidation>
    <dataValidation type="list" allowBlank="1" showInputMessage="1" showErrorMessage="1" sqref="F291:F297 D244:D245 F244:F245 F234:F242 D234:D242 F207:F218 D207:D218 F22:F30 F74:F81 D74:D81 D32:D36 D22:D30 F41:F45 D41:D45 F47:F54 F56:F62 D47:D54 D56:D62 F64:F71 D64:D71 F32:F36 D10 F10 D38:D39 F38:F39 D128:D131 F128:F131 D126 D106:D113 F126 F106:F113 D117:D118 D121:D124 F117:F118 D91:D104 F121:F124 F91:F104 D83:D89 F83:F89 F200:F205 D191 F191 D193:D195 F193:F195 D185:D189 D177:D182 F185:F189 D173:D175 F177:F182 F173:F175 D163 D165:D166 F163 D168:D171 F165:F166 F168:F171 D155:D161 F155:F161 D149 F149 D151:D152 D141:D144 F151:F152 D146:D147 F141:F144 F146:F147 D134:D137 D139 F134:F137 F139 D200:D205 D198 F198 F222:F230 D222:D230 D220 F220 D291:D297 D278:D289 F278:F289 D268:D270 D259:D266 F268:F270 D255:D256 F259:F266 D247:D253 F247:F256 F273:F275 D273:D275">
      <formula1>"KQMĐ, NDCT, TLHD, BC, ĐP"</formula1>
    </dataValidation>
    <dataValidation type="list" allowBlank="1" showInputMessage="1" showErrorMessage="1" sqref="L291:L297 L198:L205 L244:L245 L207:L220 L10:L19 L22:L30 L32:L39 L74:L81 L64:L71 L56:L62 L47:L54 L41:L45 L83:L89 L91:L104 L106:L113 L117:L118 L121:L124 L126 L234:L242 L134:L137 L139 L141:L144 L146:L147 L149 L151:L152 L155:L161 L163 L165:L166 L168:L171 L173:L175 L177:L182 L185:L189 L191 L193:L195 L128:L131 L222:L230 L247:L256 L259:L266 L268:L270 L273:L276 L278:L289">
      <formula1>"#, 3T, 4T, 5T, 3+4T, 4+5T, 3+4+5T"</formula1>
    </dataValidation>
    <dataValidation type="list" allowBlank="1" showInputMessage="1" showErrorMessage="1" sqref="K291:K297 K234:K242 K244:K245 K207:K220 K10:K19 K32:K39 K22:K30 K74:K81 K64:K71 K56:K62 K47:K54 K41:K45 K83:K89 K91:K104 K106:K113 K117:K118 K121:K124 K126 K128:K131 K134:K137 K139 K141:K144 K146:K147 K149 K151:K152 K155:K161 K163 K165:K166 K168:K171 K173:K175 K177:K182 K185:K189 K191 K193:K195 K198:K205 K222:K230 K247:K256 K259:K266 K268:K270 K273:K276 K278:K289">
      <formula1>"Thể chất, Nhận thức, Ngôn ngữ, TCKNXH, Thẩm mỹ"</formula1>
    </dataValidation>
    <dataValidation type="list" allowBlank="1" showInputMessage="1" showErrorMessage="1" sqref="M10:W19 M22:W30 M32:W39 M41:W45 M47:W54 M56:W62 M64:W71 M74:W81 M83:W89 M91:W104 M106:W113 M117:W118 M121:W124 M126:W126 M128:W131 M134:W137 M139:W139 M141:W144 M146:W147 M149:W149 M151:W152 M155:W161 M163:W163 M165:W166 M168:W171 M173:W175 M177:W182 M185:W189 M191:W191 M193:W195 M198:W205 M207:W220 M222:W230 M234:W242 M244:W245 M247:W256 M259:W266 M268:W270 M273:W276 M278:W289 M291:W297">
      <formula1>"x"</formula1>
    </dataValidation>
    <dataValidation type="list" allowBlank="1" showInputMessage="1" showErrorMessage="1" sqref="J6">
      <formula1>"Khu vườn thí nghiệm, Lớp học, Phòng chức năng, Sân chơi"</formula1>
    </dataValidation>
    <dataValidation type="list" allowBlank="1" showInputMessage="1" showErrorMessage="1" sqref="Y10:Y19 Y22:Y30 Y32:Y39 Y41:Y45 Y47:Y54 Y56:Y62 Y64:Y71 Y74:Y81 Y83:Y89 Y91:Y104 Y106:Y113 Y117:Y118 Y121:Y124 Y126 Y128:Y131 Y134:Y137 Y139 Y141:Y144 Y146:Y147 Y149 Y151:Y152 Y155:Y161 Y163 Y165:Y166 Y168:Y171 Y173:Y175 Y177:Y182 Y185:Y189 Y191 Y193:Y195 Y198:Y205 Y207:Y220 Y222:Y230 Y234:Y242 Y244:Y245 Y247:Y256 Y259:Y266 Y268:Y270 Y273:Y276 Y278:Y289 Y291:Y297">
      <formula1>"Thêm mới, Sửa, Bỏ"</formula1>
    </dataValidation>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A1:DG465"/>
  <sheetViews>
    <sheetView tabSelected="1" zoomScale="75" zoomScaleNormal="75" workbookViewId="0">
      <pane xSplit="6" ySplit="6" topLeftCell="BF97" activePane="bottomRight" state="frozen"/>
      <selection pane="topRight" activeCell="G1" sqref="G1"/>
      <selection pane="bottomLeft" activeCell="A7" sqref="A7"/>
      <selection pane="bottomRight" activeCell="DG362" sqref="DG362"/>
    </sheetView>
  </sheetViews>
  <sheetFormatPr defaultRowHeight="15.75"/>
  <cols>
    <col min="1" max="1" width="4.42578125" style="81" customWidth="1"/>
    <col min="2" max="2" width="5.42578125" style="81" customWidth="1"/>
    <col min="3" max="3" width="46.42578125" style="82" customWidth="1"/>
    <col min="4" max="4" width="6.85546875" style="135" customWidth="1"/>
    <col min="5" max="5" width="36.28515625" style="82" customWidth="1"/>
    <col min="6" max="6" width="6.85546875" style="135" customWidth="1"/>
    <col min="7" max="7" width="40.140625" style="79" customWidth="1"/>
    <col min="8" max="8" width="44" style="79" customWidth="1"/>
    <col min="9" max="9" width="8" style="83" customWidth="1"/>
    <col min="10" max="10" width="16" style="79" customWidth="1"/>
    <col min="11" max="11" width="10.7109375" style="79" customWidth="1"/>
    <col min="12" max="12" width="11" style="79" customWidth="1"/>
    <col min="13" max="13" width="12.28515625" style="79" customWidth="1"/>
    <col min="14" max="14" width="5.85546875" style="79" customWidth="1"/>
    <col min="15" max="18" width="6" style="79" hidden="1" customWidth="1"/>
    <col min="19" max="20" width="5.5703125" style="79" hidden="1" customWidth="1"/>
    <col min="21" max="21" width="7" style="79" hidden="1" customWidth="1"/>
    <col min="22" max="22" width="7.140625" style="79" hidden="1" customWidth="1"/>
    <col min="23" max="23" width="5.5703125" style="79" hidden="1" customWidth="1"/>
    <col min="24" max="24" width="6.28515625" style="79" hidden="1" customWidth="1"/>
    <col min="25" max="25" width="7.28515625" style="79" hidden="1" customWidth="1"/>
    <col min="26" max="49" width="7.140625" style="79" hidden="1" customWidth="1"/>
    <col min="50" max="53" width="8.28515625" style="79" hidden="1" customWidth="1"/>
    <col min="54" max="57" width="7.140625" style="79" hidden="1" customWidth="1"/>
    <col min="58" max="60" width="9" style="79" hidden="1" customWidth="1"/>
    <col min="61" max="61" width="7.140625" style="79" customWidth="1"/>
    <col min="62" max="99" width="7.140625" style="79" hidden="1" customWidth="1"/>
    <col min="100" max="100" width="7.140625" style="79" customWidth="1"/>
    <col min="101" max="101" width="4.5703125" style="79" customWidth="1"/>
    <col min="102" max="102" width="7.140625" style="79" customWidth="1"/>
    <col min="103" max="103" width="4.42578125" style="79" customWidth="1"/>
    <col min="104" max="104" width="7.140625" style="79" customWidth="1"/>
    <col min="105" max="105" width="4.85546875" style="79" customWidth="1"/>
    <col min="106" max="106" width="7.140625" style="79" customWidth="1"/>
    <col min="107" max="107" width="4.42578125" style="79" customWidth="1"/>
    <col min="108" max="108" width="7.140625" style="79" customWidth="1"/>
    <col min="109" max="109" width="8.5703125" style="79" customWidth="1"/>
    <col min="110" max="110" width="13.28515625" style="79" customWidth="1"/>
    <col min="111" max="111" width="32" style="79" customWidth="1"/>
    <col min="112" max="174" width="9.140625" style="79"/>
    <col min="175" max="175" width="20.140625" style="79" customWidth="1"/>
    <col min="176" max="176" width="4.28515625" style="79" customWidth="1"/>
    <col min="177" max="177" width="39" style="79" customWidth="1"/>
    <col min="178" max="178" width="53.5703125" style="79" customWidth="1"/>
    <col min="179" max="182" width="7.7109375" style="79" customWidth="1"/>
    <col min="183" max="183" width="10" style="79" customWidth="1"/>
    <col min="184" max="185" width="9.28515625" style="79" customWidth="1"/>
    <col min="186" max="186" width="8" style="79" customWidth="1"/>
    <col min="187" max="430" width="9.140625" style="79"/>
    <col min="431" max="431" width="20.140625" style="79" customWidth="1"/>
    <col min="432" max="432" width="4.28515625" style="79" customWidth="1"/>
    <col min="433" max="433" width="39" style="79" customWidth="1"/>
    <col min="434" max="434" width="53.5703125" style="79" customWidth="1"/>
    <col min="435" max="438" width="7.7109375" style="79" customWidth="1"/>
    <col min="439" max="439" width="10" style="79" customWidth="1"/>
    <col min="440" max="441" width="9.28515625" style="79" customWidth="1"/>
    <col min="442" max="442" width="8" style="79" customWidth="1"/>
    <col min="443" max="686" width="9.140625" style="79"/>
    <col min="687" max="687" width="20.140625" style="79" customWidth="1"/>
    <col min="688" max="688" width="4.28515625" style="79" customWidth="1"/>
    <col min="689" max="689" width="39" style="79" customWidth="1"/>
    <col min="690" max="690" width="53.5703125" style="79" customWidth="1"/>
    <col min="691" max="694" width="7.7109375" style="79" customWidth="1"/>
    <col min="695" max="695" width="10" style="79" customWidth="1"/>
    <col min="696" max="697" width="9.28515625" style="79" customWidth="1"/>
    <col min="698" max="698" width="8" style="79" customWidth="1"/>
    <col min="699" max="942" width="9.140625" style="79"/>
    <col min="943" max="943" width="20.140625" style="79" customWidth="1"/>
    <col min="944" max="944" width="4.28515625" style="79" customWidth="1"/>
    <col min="945" max="945" width="39" style="79" customWidth="1"/>
    <col min="946" max="946" width="53.5703125" style="79" customWidth="1"/>
    <col min="947" max="950" width="7.7109375" style="79" customWidth="1"/>
    <col min="951" max="951" width="10" style="79" customWidth="1"/>
    <col min="952" max="953" width="9.28515625" style="79" customWidth="1"/>
    <col min="954" max="954" width="8" style="79" customWidth="1"/>
    <col min="955" max="1198" width="9.140625" style="79"/>
    <col min="1199" max="1199" width="20.140625" style="79" customWidth="1"/>
    <col min="1200" max="1200" width="4.28515625" style="79" customWidth="1"/>
    <col min="1201" max="1201" width="39" style="79" customWidth="1"/>
    <col min="1202" max="1202" width="53.5703125" style="79" customWidth="1"/>
    <col min="1203" max="1206" width="7.7109375" style="79" customWidth="1"/>
    <col min="1207" max="1207" width="10" style="79" customWidth="1"/>
    <col min="1208" max="1209" width="9.28515625" style="79" customWidth="1"/>
    <col min="1210" max="1210" width="8" style="79" customWidth="1"/>
    <col min="1211" max="1454" width="9.140625" style="79"/>
    <col min="1455" max="1455" width="20.140625" style="79" customWidth="1"/>
    <col min="1456" max="1456" width="4.28515625" style="79" customWidth="1"/>
    <col min="1457" max="1457" width="39" style="79" customWidth="1"/>
    <col min="1458" max="1458" width="53.5703125" style="79" customWidth="1"/>
    <col min="1459" max="1462" width="7.7109375" style="79" customWidth="1"/>
    <col min="1463" max="1463" width="10" style="79" customWidth="1"/>
    <col min="1464" max="1465" width="9.28515625" style="79" customWidth="1"/>
    <col min="1466" max="1466" width="8" style="79" customWidth="1"/>
    <col min="1467" max="1710" width="9.140625" style="79"/>
    <col min="1711" max="1711" width="20.140625" style="79" customWidth="1"/>
    <col min="1712" max="1712" width="4.28515625" style="79" customWidth="1"/>
    <col min="1713" max="1713" width="39" style="79" customWidth="1"/>
    <col min="1714" max="1714" width="53.5703125" style="79" customWidth="1"/>
    <col min="1715" max="1718" width="7.7109375" style="79" customWidth="1"/>
    <col min="1719" max="1719" width="10" style="79" customWidth="1"/>
    <col min="1720" max="1721" width="9.28515625" style="79" customWidth="1"/>
    <col min="1722" max="1722" width="8" style="79" customWidth="1"/>
    <col min="1723" max="1966" width="9.140625" style="79"/>
    <col min="1967" max="1967" width="20.140625" style="79" customWidth="1"/>
    <col min="1968" max="1968" width="4.28515625" style="79" customWidth="1"/>
    <col min="1969" max="1969" width="39" style="79" customWidth="1"/>
    <col min="1970" max="1970" width="53.5703125" style="79" customWidth="1"/>
    <col min="1971" max="1974" width="7.7109375" style="79" customWidth="1"/>
    <col min="1975" max="1975" width="10" style="79" customWidth="1"/>
    <col min="1976" max="1977" width="9.28515625" style="79" customWidth="1"/>
    <col min="1978" max="1978" width="8" style="79" customWidth="1"/>
    <col min="1979" max="2222" width="9.140625" style="79"/>
    <col min="2223" max="2223" width="20.140625" style="79" customWidth="1"/>
    <col min="2224" max="2224" width="4.28515625" style="79" customWidth="1"/>
    <col min="2225" max="2225" width="39" style="79" customWidth="1"/>
    <col min="2226" max="2226" width="53.5703125" style="79" customWidth="1"/>
    <col min="2227" max="2230" width="7.7109375" style="79" customWidth="1"/>
    <col min="2231" max="2231" width="10" style="79" customWidth="1"/>
    <col min="2232" max="2233" width="9.28515625" style="79" customWidth="1"/>
    <col min="2234" max="2234" width="8" style="79" customWidth="1"/>
    <col min="2235" max="2478" width="9.140625" style="79"/>
    <col min="2479" max="2479" width="20.140625" style="79" customWidth="1"/>
    <col min="2480" max="2480" width="4.28515625" style="79" customWidth="1"/>
    <col min="2481" max="2481" width="39" style="79" customWidth="1"/>
    <col min="2482" max="2482" width="53.5703125" style="79" customWidth="1"/>
    <col min="2483" max="2486" width="7.7109375" style="79" customWidth="1"/>
    <col min="2487" max="2487" width="10" style="79" customWidth="1"/>
    <col min="2488" max="2489" width="9.28515625" style="79" customWidth="1"/>
    <col min="2490" max="2490" width="8" style="79" customWidth="1"/>
    <col min="2491" max="2734" width="9.140625" style="79"/>
    <col min="2735" max="2735" width="20.140625" style="79" customWidth="1"/>
    <col min="2736" max="2736" width="4.28515625" style="79" customWidth="1"/>
    <col min="2737" max="2737" width="39" style="79" customWidth="1"/>
    <col min="2738" max="2738" width="53.5703125" style="79" customWidth="1"/>
    <col min="2739" max="2742" width="7.7109375" style="79" customWidth="1"/>
    <col min="2743" max="2743" width="10" style="79" customWidth="1"/>
    <col min="2744" max="2745" width="9.28515625" style="79" customWidth="1"/>
    <col min="2746" max="2746" width="8" style="79" customWidth="1"/>
    <col min="2747" max="2990" width="9.140625" style="79"/>
    <col min="2991" max="2991" width="20.140625" style="79" customWidth="1"/>
    <col min="2992" max="2992" width="4.28515625" style="79" customWidth="1"/>
    <col min="2993" max="2993" width="39" style="79" customWidth="1"/>
    <col min="2994" max="2994" width="53.5703125" style="79" customWidth="1"/>
    <col min="2995" max="2998" width="7.7109375" style="79" customWidth="1"/>
    <col min="2999" max="2999" width="10" style="79" customWidth="1"/>
    <col min="3000" max="3001" width="9.28515625" style="79" customWidth="1"/>
    <col min="3002" max="3002" width="8" style="79" customWidth="1"/>
    <col min="3003" max="3246" width="9.140625" style="79"/>
    <col min="3247" max="3247" width="20.140625" style="79" customWidth="1"/>
    <col min="3248" max="3248" width="4.28515625" style="79" customWidth="1"/>
    <col min="3249" max="3249" width="39" style="79" customWidth="1"/>
    <col min="3250" max="3250" width="53.5703125" style="79" customWidth="1"/>
    <col min="3251" max="3254" width="7.7109375" style="79" customWidth="1"/>
    <col min="3255" max="3255" width="10" style="79" customWidth="1"/>
    <col min="3256" max="3257" width="9.28515625" style="79" customWidth="1"/>
    <col min="3258" max="3258" width="8" style="79" customWidth="1"/>
    <col min="3259" max="3502" width="9.140625" style="79"/>
    <col min="3503" max="3503" width="20.140625" style="79" customWidth="1"/>
    <col min="3504" max="3504" width="4.28515625" style="79" customWidth="1"/>
    <col min="3505" max="3505" width="39" style="79" customWidth="1"/>
    <col min="3506" max="3506" width="53.5703125" style="79" customWidth="1"/>
    <col min="3507" max="3510" width="7.7109375" style="79" customWidth="1"/>
    <col min="3511" max="3511" width="10" style="79" customWidth="1"/>
    <col min="3512" max="3513" width="9.28515625" style="79" customWidth="1"/>
    <col min="3514" max="3514" width="8" style="79" customWidth="1"/>
    <col min="3515" max="3758" width="9.140625" style="79"/>
    <col min="3759" max="3759" width="20.140625" style="79" customWidth="1"/>
    <col min="3760" max="3760" width="4.28515625" style="79" customWidth="1"/>
    <col min="3761" max="3761" width="39" style="79" customWidth="1"/>
    <col min="3762" max="3762" width="53.5703125" style="79" customWidth="1"/>
    <col min="3763" max="3766" width="7.7109375" style="79" customWidth="1"/>
    <col min="3767" max="3767" width="10" style="79" customWidth="1"/>
    <col min="3768" max="3769" width="9.28515625" style="79" customWidth="1"/>
    <col min="3770" max="3770" width="8" style="79" customWidth="1"/>
    <col min="3771" max="4014" width="9.140625" style="79"/>
    <col min="4015" max="4015" width="20.140625" style="79" customWidth="1"/>
    <col min="4016" max="4016" width="4.28515625" style="79" customWidth="1"/>
    <col min="4017" max="4017" width="39" style="79" customWidth="1"/>
    <col min="4018" max="4018" width="53.5703125" style="79" customWidth="1"/>
    <col min="4019" max="4022" width="7.7109375" style="79" customWidth="1"/>
    <col min="4023" max="4023" width="10" style="79" customWidth="1"/>
    <col min="4024" max="4025" width="9.28515625" style="79" customWidth="1"/>
    <col min="4026" max="4026" width="8" style="79" customWidth="1"/>
    <col min="4027" max="4270" width="9.140625" style="79"/>
    <col min="4271" max="4271" width="20.140625" style="79" customWidth="1"/>
    <col min="4272" max="4272" width="4.28515625" style="79" customWidth="1"/>
    <col min="4273" max="4273" width="39" style="79" customWidth="1"/>
    <col min="4274" max="4274" width="53.5703125" style="79" customWidth="1"/>
    <col min="4275" max="4278" width="7.7109375" style="79" customWidth="1"/>
    <col min="4279" max="4279" width="10" style="79" customWidth="1"/>
    <col min="4280" max="4281" width="9.28515625" style="79" customWidth="1"/>
    <col min="4282" max="4282" width="8" style="79" customWidth="1"/>
    <col min="4283" max="4526" width="9.140625" style="79"/>
    <col min="4527" max="4527" width="20.140625" style="79" customWidth="1"/>
    <col min="4528" max="4528" width="4.28515625" style="79" customWidth="1"/>
    <col min="4529" max="4529" width="39" style="79" customWidth="1"/>
    <col min="4530" max="4530" width="53.5703125" style="79" customWidth="1"/>
    <col min="4531" max="4534" width="7.7109375" style="79" customWidth="1"/>
    <col min="4535" max="4535" width="10" style="79" customWidth="1"/>
    <col min="4536" max="4537" width="9.28515625" style="79" customWidth="1"/>
    <col min="4538" max="4538" width="8" style="79" customWidth="1"/>
    <col min="4539" max="4782" width="9.140625" style="79"/>
    <col min="4783" max="4783" width="20.140625" style="79" customWidth="1"/>
    <col min="4784" max="4784" width="4.28515625" style="79" customWidth="1"/>
    <col min="4785" max="4785" width="39" style="79" customWidth="1"/>
    <col min="4786" max="4786" width="53.5703125" style="79" customWidth="1"/>
    <col min="4787" max="4790" width="7.7109375" style="79" customWidth="1"/>
    <col min="4791" max="4791" width="10" style="79" customWidth="1"/>
    <col min="4792" max="4793" width="9.28515625" style="79" customWidth="1"/>
    <col min="4794" max="4794" width="8" style="79" customWidth="1"/>
    <col min="4795" max="5038" width="9.140625" style="79"/>
    <col min="5039" max="5039" width="20.140625" style="79" customWidth="1"/>
    <col min="5040" max="5040" width="4.28515625" style="79" customWidth="1"/>
    <col min="5041" max="5041" width="39" style="79" customWidth="1"/>
    <col min="5042" max="5042" width="53.5703125" style="79" customWidth="1"/>
    <col min="5043" max="5046" width="7.7109375" style="79" customWidth="1"/>
    <col min="5047" max="5047" width="10" style="79" customWidth="1"/>
    <col min="5048" max="5049" width="9.28515625" style="79" customWidth="1"/>
    <col min="5050" max="5050" width="8" style="79" customWidth="1"/>
    <col min="5051" max="5294" width="9.140625" style="79"/>
    <col min="5295" max="5295" width="20.140625" style="79" customWidth="1"/>
    <col min="5296" max="5296" width="4.28515625" style="79" customWidth="1"/>
    <col min="5297" max="5297" width="39" style="79" customWidth="1"/>
    <col min="5298" max="5298" width="53.5703125" style="79" customWidth="1"/>
    <col min="5299" max="5302" width="7.7109375" style="79" customWidth="1"/>
    <col min="5303" max="5303" width="10" style="79" customWidth="1"/>
    <col min="5304" max="5305" width="9.28515625" style="79" customWidth="1"/>
    <col min="5306" max="5306" width="8" style="79" customWidth="1"/>
    <col min="5307" max="5550" width="9.140625" style="79"/>
    <col min="5551" max="5551" width="20.140625" style="79" customWidth="1"/>
    <col min="5552" max="5552" width="4.28515625" style="79" customWidth="1"/>
    <col min="5553" max="5553" width="39" style="79" customWidth="1"/>
    <col min="5554" max="5554" width="53.5703125" style="79" customWidth="1"/>
    <col min="5555" max="5558" width="7.7109375" style="79" customWidth="1"/>
    <col min="5559" max="5559" width="10" style="79" customWidth="1"/>
    <col min="5560" max="5561" width="9.28515625" style="79" customWidth="1"/>
    <col min="5562" max="5562" width="8" style="79" customWidth="1"/>
    <col min="5563" max="5806" width="9.140625" style="79"/>
    <col min="5807" max="5807" width="20.140625" style="79" customWidth="1"/>
    <col min="5808" max="5808" width="4.28515625" style="79" customWidth="1"/>
    <col min="5809" max="5809" width="39" style="79" customWidth="1"/>
    <col min="5810" max="5810" width="53.5703125" style="79" customWidth="1"/>
    <col min="5811" max="5814" width="7.7109375" style="79" customWidth="1"/>
    <col min="5815" max="5815" width="10" style="79" customWidth="1"/>
    <col min="5816" max="5817" width="9.28515625" style="79" customWidth="1"/>
    <col min="5818" max="5818" width="8" style="79" customWidth="1"/>
    <col min="5819" max="6062" width="9.140625" style="79"/>
    <col min="6063" max="6063" width="20.140625" style="79" customWidth="1"/>
    <col min="6064" max="6064" width="4.28515625" style="79" customWidth="1"/>
    <col min="6065" max="6065" width="39" style="79" customWidth="1"/>
    <col min="6066" max="6066" width="53.5703125" style="79" customWidth="1"/>
    <col min="6067" max="6070" width="7.7109375" style="79" customWidth="1"/>
    <col min="6071" max="6071" width="10" style="79" customWidth="1"/>
    <col min="6072" max="6073" width="9.28515625" style="79" customWidth="1"/>
    <col min="6074" max="6074" width="8" style="79" customWidth="1"/>
    <col min="6075" max="6318" width="9.140625" style="79"/>
    <col min="6319" max="6319" width="20.140625" style="79" customWidth="1"/>
    <col min="6320" max="6320" width="4.28515625" style="79" customWidth="1"/>
    <col min="6321" max="6321" width="39" style="79" customWidth="1"/>
    <col min="6322" max="6322" width="53.5703125" style="79" customWidth="1"/>
    <col min="6323" max="6326" width="7.7109375" style="79" customWidth="1"/>
    <col min="6327" max="6327" width="10" style="79" customWidth="1"/>
    <col min="6328" max="6329" width="9.28515625" style="79" customWidth="1"/>
    <col min="6330" max="6330" width="8" style="79" customWidth="1"/>
    <col min="6331" max="6574" width="9.140625" style="79"/>
    <col min="6575" max="6575" width="20.140625" style="79" customWidth="1"/>
    <col min="6576" max="6576" width="4.28515625" style="79" customWidth="1"/>
    <col min="6577" max="6577" width="39" style="79" customWidth="1"/>
    <col min="6578" max="6578" width="53.5703125" style="79" customWidth="1"/>
    <col min="6579" max="6582" width="7.7109375" style="79" customWidth="1"/>
    <col min="6583" max="6583" width="10" style="79" customWidth="1"/>
    <col min="6584" max="6585" width="9.28515625" style="79" customWidth="1"/>
    <col min="6586" max="6586" width="8" style="79" customWidth="1"/>
    <col min="6587" max="6830" width="9.140625" style="79"/>
    <col min="6831" max="6831" width="20.140625" style="79" customWidth="1"/>
    <col min="6832" max="6832" width="4.28515625" style="79" customWidth="1"/>
    <col min="6833" max="6833" width="39" style="79" customWidth="1"/>
    <col min="6834" max="6834" width="53.5703125" style="79" customWidth="1"/>
    <col min="6835" max="6838" width="7.7109375" style="79" customWidth="1"/>
    <col min="6839" max="6839" width="10" style="79" customWidth="1"/>
    <col min="6840" max="6841" width="9.28515625" style="79" customWidth="1"/>
    <col min="6842" max="6842" width="8" style="79" customWidth="1"/>
    <col min="6843" max="7086" width="9.140625" style="79"/>
    <col min="7087" max="7087" width="20.140625" style="79" customWidth="1"/>
    <col min="7088" max="7088" width="4.28515625" style="79" customWidth="1"/>
    <col min="7089" max="7089" width="39" style="79" customWidth="1"/>
    <col min="7090" max="7090" width="53.5703125" style="79" customWidth="1"/>
    <col min="7091" max="7094" width="7.7109375" style="79" customWidth="1"/>
    <col min="7095" max="7095" width="10" style="79" customWidth="1"/>
    <col min="7096" max="7097" width="9.28515625" style="79" customWidth="1"/>
    <col min="7098" max="7098" width="8" style="79" customWidth="1"/>
    <col min="7099" max="7342" width="9.140625" style="79"/>
    <col min="7343" max="7343" width="20.140625" style="79" customWidth="1"/>
    <col min="7344" max="7344" width="4.28515625" style="79" customWidth="1"/>
    <col min="7345" max="7345" width="39" style="79" customWidth="1"/>
    <col min="7346" max="7346" width="53.5703125" style="79" customWidth="1"/>
    <col min="7347" max="7350" width="7.7109375" style="79" customWidth="1"/>
    <col min="7351" max="7351" width="10" style="79" customWidth="1"/>
    <col min="7352" max="7353" width="9.28515625" style="79" customWidth="1"/>
    <col min="7354" max="7354" width="8" style="79" customWidth="1"/>
    <col min="7355" max="7598" width="9.140625" style="79"/>
    <col min="7599" max="7599" width="20.140625" style="79" customWidth="1"/>
    <col min="7600" max="7600" width="4.28515625" style="79" customWidth="1"/>
    <col min="7601" max="7601" width="39" style="79" customWidth="1"/>
    <col min="7602" max="7602" width="53.5703125" style="79" customWidth="1"/>
    <col min="7603" max="7606" width="7.7109375" style="79" customWidth="1"/>
    <col min="7607" max="7607" width="10" style="79" customWidth="1"/>
    <col min="7608" max="7609" width="9.28515625" style="79" customWidth="1"/>
    <col min="7610" max="7610" width="8" style="79" customWidth="1"/>
    <col min="7611" max="7854" width="9.140625" style="79"/>
    <col min="7855" max="7855" width="20.140625" style="79" customWidth="1"/>
    <col min="7856" max="7856" width="4.28515625" style="79" customWidth="1"/>
    <col min="7857" max="7857" width="39" style="79" customWidth="1"/>
    <col min="7858" max="7858" width="53.5703125" style="79" customWidth="1"/>
    <col min="7859" max="7862" width="7.7109375" style="79" customWidth="1"/>
    <col min="7863" max="7863" width="10" style="79" customWidth="1"/>
    <col min="7864" max="7865" width="9.28515625" style="79" customWidth="1"/>
    <col min="7866" max="7866" width="8" style="79" customWidth="1"/>
    <col min="7867" max="8110" width="9.140625" style="79"/>
    <col min="8111" max="8111" width="20.140625" style="79" customWidth="1"/>
    <col min="8112" max="8112" width="4.28515625" style="79" customWidth="1"/>
    <col min="8113" max="8113" width="39" style="79" customWidth="1"/>
    <col min="8114" max="8114" width="53.5703125" style="79" customWidth="1"/>
    <col min="8115" max="8118" width="7.7109375" style="79" customWidth="1"/>
    <col min="8119" max="8119" width="10" style="79" customWidth="1"/>
    <col min="8120" max="8121" width="9.28515625" style="79" customWidth="1"/>
    <col min="8122" max="8122" width="8" style="79" customWidth="1"/>
    <col min="8123" max="8366" width="9.140625" style="79"/>
    <col min="8367" max="8367" width="20.140625" style="79" customWidth="1"/>
    <col min="8368" max="8368" width="4.28515625" style="79" customWidth="1"/>
    <col min="8369" max="8369" width="39" style="79" customWidth="1"/>
    <col min="8370" max="8370" width="53.5703125" style="79" customWidth="1"/>
    <col min="8371" max="8374" width="7.7109375" style="79" customWidth="1"/>
    <col min="8375" max="8375" width="10" style="79" customWidth="1"/>
    <col min="8376" max="8377" width="9.28515625" style="79" customWidth="1"/>
    <col min="8378" max="8378" width="8" style="79" customWidth="1"/>
    <col min="8379" max="8622" width="9.140625" style="79"/>
    <col min="8623" max="8623" width="20.140625" style="79" customWidth="1"/>
    <col min="8624" max="8624" width="4.28515625" style="79" customWidth="1"/>
    <col min="8625" max="8625" width="39" style="79" customWidth="1"/>
    <col min="8626" max="8626" width="53.5703125" style="79" customWidth="1"/>
    <col min="8627" max="8630" width="7.7109375" style="79" customWidth="1"/>
    <col min="8631" max="8631" width="10" style="79" customWidth="1"/>
    <col min="8632" max="8633" width="9.28515625" style="79" customWidth="1"/>
    <col min="8634" max="8634" width="8" style="79" customWidth="1"/>
    <col min="8635" max="8878" width="9.140625" style="79"/>
    <col min="8879" max="8879" width="20.140625" style="79" customWidth="1"/>
    <col min="8880" max="8880" width="4.28515625" style="79" customWidth="1"/>
    <col min="8881" max="8881" width="39" style="79" customWidth="1"/>
    <col min="8882" max="8882" width="53.5703125" style="79" customWidth="1"/>
    <col min="8883" max="8886" width="7.7109375" style="79" customWidth="1"/>
    <col min="8887" max="8887" width="10" style="79" customWidth="1"/>
    <col min="8888" max="8889" width="9.28515625" style="79" customWidth="1"/>
    <col min="8890" max="8890" width="8" style="79" customWidth="1"/>
    <col min="8891" max="9134" width="9.140625" style="79"/>
    <col min="9135" max="9135" width="20.140625" style="79" customWidth="1"/>
    <col min="9136" max="9136" width="4.28515625" style="79" customWidth="1"/>
    <col min="9137" max="9137" width="39" style="79" customWidth="1"/>
    <col min="9138" max="9138" width="53.5703125" style="79" customWidth="1"/>
    <col min="9139" max="9142" width="7.7109375" style="79" customWidth="1"/>
    <col min="9143" max="9143" width="10" style="79" customWidth="1"/>
    <col min="9144" max="9145" width="9.28515625" style="79" customWidth="1"/>
    <col min="9146" max="9146" width="8" style="79" customWidth="1"/>
    <col min="9147" max="9390" width="9.140625" style="79"/>
    <col min="9391" max="9391" width="20.140625" style="79" customWidth="1"/>
    <col min="9392" max="9392" width="4.28515625" style="79" customWidth="1"/>
    <col min="9393" max="9393" width="39" style="79" customWidth="1"/>
    <col min="9394" max="9394" width="53.5703125" style="79" customWidth="1"/>
    <col min="9395" max="9398" width="7.7109375" style="79" customWidth="1"/>
    <col min="9399" max="9399" width="10" style="79" customWidth="1"/>
    <col min="9400" max="9401" width="9.28515625" style="79" customWidth="1"/>
    <col min="9402" max="9402" width="8" style="79" customWidth="1"/>
    <col min="9403" max="9646" width="9.140625" style="79"/>
    <col min="9647" max="9647" width="20.140625" style="79" customWidth="1"/>
    <col min="9648" max="9648" width="4.28515625" style="79" customWidth="1"/>
    <col min="9649" max="9649" width="39" style="79" customWidth="1"/>
    <col min="9650" max="9650" width="53.5703125" style="79" customWidth="1"/>
    <col min="9651" max="9654" width="7.7109375" style="79" customWidth="1"/>
    <col min="9655" max="9655" width="10" style="79" customWidth="1"/>
    <col min="9656" max="9657" width="9.28515625" style="79" customWidth="1"/>
    <col min="9658" max="9658" width="8" style="79" customWidth="1"/>
    <col min="9659" max="9902" width="9.140625" style="79"/>
    <col min="9903" max="9903" width="20.140625" style="79" customWidth="1"/>
    <col min="9904" max="9904" width="4.28515625" style="79" customWidth="1"/>
    <col min="9905" max="9905" width="39" style="79" customWidth="1"/>
    <col min="9906" max="9906" width="53.5703125" style="79" customWidth="1"/>
    <col min="9907" max="9910" width="7.7109375" style="79" customWidth="1"/>
    <col min="9911" max="9911" width="10" style="79" customWidth="1"/>
    <col min="9912" max="9913" width="9.28515625" style="79" customWidth="1"/>
    <col min="9914" max="9914" width="8" style="79" customWidth="1"/>
    <col min="9915" max="10158" width="9.140625" style="79"/>
    <col min="10159" max="10159" width="20.140625" style="79" customWidth="1"/>
    <col min="10160" max="10160" width="4.28515625" style="79" customWidth="1"/>
    <col min="10161" max="10161" width="39" style="79" customWidth="1"/>
    <col min="10162" max="10162" width="53.5703125" style="79" customWidth="1"/>
    <col min="10163" max="10166" width="7.7109375" style="79" customWidth="1"/>
    <col min="10167" max="10167" width="10" style="79" customWidth="1"/>
    <col min="10168" max="10169" width="9.28515625" style="79" customWidth="1"/>
    <col min="10170" max="10170" width="8" style="79" customWidth="1"/>
    <col min="10171" max="10414" width="9.140625" style="79"/>
    <col min="10415" max="10415" width="20.140625" style="79" customWidth="1"/>
    <col min="10416" max="10416" width="4.28515625" style="79" customWidth="1"/>
    <col min="10417" max="10417" width="39" style="79" customWidth="1"/>
    <col min="10418" max="10418" width="53.5703125" style="79" customWidth="1"/>
    <col min="10419" max="10422" width="7.7109375" style="79" customWidth="1"/>
    <col min="10423" max="10423" width="10" style="79" customWidth="1"/>
    <col min="10424" max="10425" width="9.28515625" style="79" customWidth="1"/>
    <col min="10426" max="10426" width="8" style="79" customWidth="1"/>
    <col min="10427" max="10670" width="9.140625" style="79"/>
    <col min="10671" max="10671" width="20.140625" style="79" customWidth="1"/>
    <col min="10672" max="10672" width="4.28515625" style="79" customWidth="1"/>
    <col min="10673" max="10673" width="39" style="79" customWidth="1"/>
    <col min="10674" max="10674" width="53.5703125" style="79" customWidth="1"/>
    <col min="10675" max="10678" width="7.7109375" style="79" customWidth="1"/>
    <col min="10679" max="10679" width="10" style="79" customWidth="1"/>
    <col min="10680" max="10681" width="9.28515625" style="79" customWidth="1"/>
    <col min="10682" max="10682" width="8" style="79" customWidth="1"/>
    <col min="10683" max="10926" width="9.140625" style="79"/>
    <col min="10927" max="10927" width="20.140625" style="79" customWidth="1"/>
    <col min="10928" max="10928" width="4.28515625" style="79" customWidth="1"/>
    <col min="10929" max="10929" width="39" style="79" customWidth="1"/>
    <col min="10930" max="10930" width="53.5703125" style="79" customWidth="1"/>
    <col min="10931" max="10934" width="7.7109375" style="79" customWidth="1"/>
    <col min="10935" max="10935" width="10" style="79" customWidth="1"/>
    <col min="10936" max="10937" width="9.28515625" style="79" customWidth="1"/>
    <col min="10938" max="10938" width="8" style="79" customWidth="1"/>
    <col min="10939" max="11182" width="9.140625" style="79"/>
    <col min="11183" max="11183" width="20.140625" style="79" customWidth="1"/>
    <col min="11184" max="11184" width="4.28515625" style="79" customWidth="1"/>
    <col min="11185" max="11185" width="39" style="79" customWidth="1"/>
    <col min="11186" max="11186" width="53.5703125" style="79" customWidth="1"/>
    <col min="11187" max="11190" width="7.7109375" style="79" customWidth="1"/>
    <col min="11191" max="11191" width="10" style="79" customWidth="1"/>
    <col min="11192" max="11193" width="9.28515625" style="79" customWidth="1"/>
    <col min="11194" max="11194" width="8" style="79" customWidth="1"/>
    <col min="11195" max="11438" width="9.140625" style="79"/>
    <col min="11439" max="11439" width="20.140625" style="79" customWidth="1"/>
    <col min="11440" max="11440" width="4.28515625" style="79" customWidth="1"/>
    <col min="11441" max="11441" width="39" style="79" customWidth="1"/>
    <col min="11442" max="11442" width="53.5703125" style="79" customWidth="1"/>
    <col min="11443" max="11446" width="7.7109375" style="79" customWidth="1"/>
    <col min="11447" max="11447" width="10" style="79" customWidth="1"/>
    <col min="11448" max="11449" width="9.28515625" style="79" customWidth="1"/>
    <col min="11450" max="11450" width="8" style="79" customWidth="1"/>
    <col min="11451" max="11694" width="9.140625" style="79"/>
    <col min="11695" max="11695" width="20.140625" style="79" customWidth="1"/>
    <col min="11696" max="11696" width="4.28515625" style="79" customWidth="1"/>
    <col min="11697" max="11697" width="39" style="79" customWidth="1"/>
    <col min="11698" max="11698" width="53.5703125" style="79" customWidth="1"/>
    <col min="11699" max="11702" width="7.7109375" style="79" customWidth="1"/>
    <col min="11703" max="11703" width="10" style="79" customWidth="1"/>
    <col min="11704" max="11705" width="9.28515625" style="79" customWidth="1"/>
    <col min="11706" max="11706" width="8" style="79" customWidth="1"/>
    <col min="11707" max="11950" width="9.140625" style="79"/>
    <col min="11951" max="11951" width="20.140625" style="79" customWidth="1"/>
    <col min="11952" max="11952" width="4.28515625" style="79" customWidth="1"/>
    <col min="11953" max="11953" width="39" style="79" customWidth="1"/>
    <col min="11954" max="11954" width="53.5703125" style="79" customWidth="1"/>
    <col min="11955" max="11958" width="7.7109375" style="79" customWidth="1"/>
    <col min="11959" max="11959" width="10" style="79" customWidth="1"/>
    <col min="11960" max="11961" width="9.28515625" style="79" customWidth="1"/>
    <col min="11962" max="11962" width="8" style="79" customWidth="1"/>
    <col min="11963" max="12206" width="9.140625" style="79"/>
    <col min="12207" max="12207" width="20.140625" style="79" customWidth="1"/>
    <col min="12208" max="12208" width="4.28515625" style="79" customWidth="1"/>
    <col min="12209" max="12209" width="39" style="79" customWidth="1"/>
    <col min="12210" max="12210" width="53.5703125" style="79" customWidth="1"/>
    <col min="12211" max="12214" width="7.7109375" style="79" customWidth="1"/>
    <col min="12215" max="12215" width="10" style="79" customWidth="1"/>
    <col min="12216" max="12217" width="9.28515625" style="79" customWidth="1"/>
    <col min="12218" max="12218" width="8" style="79" customWidth="1"/>
    <col min="12219" max="12462" width="9.140625" style="79"/>
    <col min="12463" max="12463" width="20.140625" style="79" customWidth="1"/>
    <col min="12464" max="12464" width="4.28515625" style="79" customWidth="1"/>
    <col min="12465" max="12465" width="39" style="79" customWidth="1"/>
    <col min="12466" max="12466" width="53.5703125" style="79" customWidth="1"/>
    <col min="12467" max="12470" width="7.7109375" style="79" customWidth="1"/>
    <col min="12471" max="12471" width="10" style="79" customWidth="1"/>
    <col min="12472" max="12473" width="9.28515625" style="79" customWidth="1"/>
    <col min="12474" max="12474" width="8" style="79" customWidth="1"/>
    <col min="12475" max="12718" width="9.140625" style="79"/>
    <col min="12719" max="12719" width="20.140625" style="79" customWidth="1"/>
    <col min="12720" max="12720" width="4.28515625" style="79" customWidth="1"/>
    <col min="12721" max="12721" width="39" style="79" customWidth="1"/>
    <col min="12722" max="12722" width="53.5703125" style="79" customWidth="1"/>
    <col min="12723" max="12726" width="7.7109375" style="79" customWidth="1"/>
    <col min="12727" max="12727" width="10" style="79" customWidth="1"/>
    <col min="12728" max="12729" width="9.28515625" style="79" customWidth="1"/>
    <col min="12730" max="12730" width="8" style="79" customWidth="1"/>
    <col min="12731" max="12974" width="9.140625" style="79"/>
    <col min="12975" max="12975" width="20.140625" style="79" customWidth="1"/>
    <col min="12976" max="12976" width="4.28515625" style="79" customWidth="1"/>
    <col min="12977" max="12977" width="39" style="79" customWidth="1"/>
    <col min="12978" max="12978" width="53.5703125" style="79" customWidth="1"/>
    <col min="12979" max="12982" width="7.7109375" style="79" customWidth="1"/>
    <col min="12983" max="12983" width="10" style="79" customWidth="1"/>
    <col min="12984" max="12985" width="9.28515625" style="79" customWidth="1"/>
    <col min="12986" max="12986" width="8" style="79" customWidth="1"/>
    <col min="12987" max="13230" width="9.140625" style="79"/>
    <col min="13231" max="13231" width="20.140625" style="79" customWidth="1"/>
    <col min="13232" max="13232" width="4.28515625" style="79" customWidth="1"/>
    <col min="13233" max="13233" width="39" style="79" customWidth="1"/>
    <col min="13234" max="13234" width="53.5703125" style="79" customWidth="1"/>
    <col min="13235" max="13238" width="7.7109375" style="79" customWidth="1"/>
    <col min="13239" max="13239" width="10" style="79" customWidth="1"/>
    <col min="13240" max="13241" width="9.28515625" style="79" customWidth="1"/>
    <col min="13242" max="13242" width="8" style="79" customWidth="1"/>
    <col min="13243" max="13486" width="9.140625" style="79"/>
    <col min="13487" max="13487" width="20.140625" style="79" customWidth="1"/>
    <col min="13488" max="13488" width="4.28515625" style="79" customWidth="1"/>
    <col min="13489" max="13489" width="39" style="79" customWidth="1"/>
    <col min="13490" max="13490" width="53.5703125" style="79" customWidth="1"/>
    <col min="13491" max="13494" width="7.7109375" style="79" customWidth="1"/>
    <col min="13495" max="13495" width="10" style="79" customWidth="1"/>
    <col min="13496" max="13497" width="9.28515625" style="79" customWidth="1"/>
    <col min="13498" max="13498" width="8" style="79" customWidth="1"/>
    <col min="13499" max="13742" width="9.140625" style="79"/>
    <col min="13743" max="13743" width="20.140625" style="79" customWidth="1"/>
    <col min="13744" max="13744" width="4.28515625" style="79" customWidth="1"/>
    <col min="13745" max="13745" width="39" style="79" customWidth="1"/>
    <col min="13746" max="13746" width="53.5703125" style="79" customWidth="1"/>
    <col min="13747" max="13750" width="7.7109375" style="79" customWidth="1"/>
    <col min="13751" max="13751" width="10" style="79" customWidth="1"/>
    <col min="13752" max="13753" width="9.28515625" style="79" customWidth="1"/>
    <col min="13754" max="13754" width="8" style="79" customWidth="1"/>
    <col min="13755" max="13998" width="9.140625" style="79"/>
    <col min="13999" max="13999" width="20.140625" style="79" customWidth="1"/>
    <col min="14000" max="14000" width="4.28515625" style="79" customWidth="1"/>
    <col min="14001" max="14001" width="39" style="79" customWidth="1"/>
    <col min="14002" max="14002" width="53.5703125" style="79" customWidth="1"/>
    <col min="14003" max="14006" width="7.7109375" style="79" customWidth="1"/>
    <col min="14007" max="14007" width="10" style="79" customWidth="1"/>
    <col min="14008" max="14009" width="9.28515625" style="79" customWidth="1"/>
    <col min="14010" max="14010" width="8" style="79" customWidth="1"/>
    <col min="14011" max="14254" width="9.140625" style="79"/>
    <col min="14255" max="14255" width="20.140625" style="79" customWidth="1"/>
    <col min="14256" max="14256" width="4.28515625" style="79" customWidth="1"/>
    <col min="14257" max="14257" width="39" style="79" customWidth="1"/>
    <col min="14258" max="14258" width="53.5703125" style="79" customWidth="1"/>
    <col min="14259" max="14262" width="7.7109375" style="79" customWidth="1"/>
    <col min="14263" max="14263" width="10" style="79" customWidth="1"/>
    <col min="14264" max="14265" width="9.28515625" style="79" customWidth="1"/>
    <col min="14266" max="14266" width="8" style="79" customWidth="1"/>
    <col min="14267" max="14510" width="9.140625" style="79"/>
    <col min="14511" max="14511" width="20.140625" style="79" customWidth="1"/>
    <col min="14512" max="14512" width="4.28515625" style="79" customWidth="1"/>
    <col min="14513" max="14513" width="39" style="79" customWidth="1"/>
    <col min="14514" max="14514" width="53.5703125" style="79" customWidth="1"/>
    <col min="14515" max="14518" width="7.7109375" style="79" customWidth="1"/>
    <col min="14519" max="14519" width="10" style="79" customWidth="1"/>
    <col min="14520" max="14521" width="9.28515625" style="79" customWidth="1"/>
    <col min="14522" max="14522" width="8" style="79" customWidth="1"/>
    <col min="14523" max="14766" width="9.140625" style="79"/>
    <col min="14767" max="14767" width="20.140625" style="79" customWidth="1"/>
    <col min="14768" max="14768" width="4.28515625" style="79" customWidth="1"/>
    <col min="14769" max="14769" width="39" style="79" customWidth="1"/>
    <col min="14770" max="14770" width="53.5703125" style="79" customWidth="1"/>
    <col min="14771" max="14774" width="7.7109375" style="79" customWidth="1"/>
    <col min="14775" max="14775" width="10" style="79" customWidth="1"/>
    <col min="14776" max="14777" width="9.28515625" style="79" customWidth="1"/>
    <col min="14778" max="14778" width="8" style="79" customWidth="1"/>
    <col min="14779" max="15022" width="9.140625" style="79"/>
    <col min="15023" max="15023" width="20.140625" style="79" customWidth="1"/>
    <col min="15024" max="15024" width="4.28515625" style="79" customWidth="1"/>
    <col min="15025" max="15025" width="39" style="79" customWidth="1"/>
    <col min="15026" max="15026" width="53.5703125" style="79" customWidth="1"/>
    <col min="15027" max="15030" width="7.7109375" style="79" customWidth="1"/>
    <col min="15031" max="15031" width="10" style="79" customWidth="1"/>
    <col min="15032" max="15033" width="9.28515625" style="79" customWidth="1"/>
    <col min="15034" max="15034" width="8" style="79" customWidth="1"/>
    <col min="15035" max="16384" width="9.140625" style="79"/>
  </cols>
  <sheetData>
    <row r="1" spans="1:111" ht="24.75" customHeight="1">
      <c r="A1" s="78"/>
      <c r="B1" s="78"/>
      <c r="C1" s="255" t="s">
        <v>1281</v>
      </c>
      <c r="D1" s="255"/>
      <c r="E1" s="255"/>
      <c r="F1" s="255"/>
      <c r="G1" s="255"/>
      <c r="H1" s="255"/>
      <c r="I1" s="255"/>
      <c r="J1" s="255"/>
      <c r="K1" s="255"/>
      <c r="L1" s="255"/>
      <c r="M1" s="255"/>
      <c r="CV1" s="80"/>
    </row>
    <row r="2" spans="1:111" ht="8.25" customHeight="1">
      <c r="D2" s="81"/>
      <c r="F2" s="81"/>
      <c r="K2" s="81"/>
      <c r="L2" s="81"/>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row>
    <row r="3" spans="1:111" s="84" customFormat="1" ht="36" customHeight="1">
      <c r="A3" s="238" t="s">
        <v>1060</v>
      </c>
      <c r="B3" s="238" t="s">
        <v>1060</v>
      </c>
      <c r="C3" s="238" t="s">
        <v>1056</v>
      </c>
      <c r="D3" s="238"/>
      <c r="E3" s="238" t="s">
        <v>1057</v>
      </c>
      <c r="F3" s="238"/>
      <c r="G3" s="238" t="s">
        <v>1212</v>
      </c>
      <c r="H3" s="238" t="s">
        <v>1231</v>
      </c>
      <c r="I3" s="244" t="s">
        <v>1218</v>
      </c>
      <c r="J3" s="238" t="s">
        <v>1058</v>
      </c>
      <c r="K3" s="330" t="s">
        <v>1315</v>
      </c>
      <c r="L3" s="330" t="s">
        <v>1149</v>
      </c>
      <c r="M3" s="238" t="s">
        <v>1155</v>
      </c>
      <c r="N3" s="249" t="s">
        <v>1362</v>
      </c>
      <c r="O3" s="250"/>
      <c r="P3" s="250"/>
      <c r="Q3" s="250"/>
      <c r="R3" s="250"/>
      <c r="S3" s="250"/>
      <c r="T3" s="250"/>
      <c r="U3" s="250"/>
      <c r="V3" s="250"/>
      <c r="W3" s="250"/>
      <c r="X3" s="251"/>
      <c r="Y3" s="326" t="s">
        <v>1317</v>
      </c>
      <c r="Z3" s="327"/>
      <c r="AA3" s="327"/>
      <c r="AB3" s="328"/>
      <c r="AC3" s="323" t="s">
        <v>1318</v>
      </c>
      <c r="AD3" s="324"/>
      <c r="AE3" s="324"/>
      <c r="AF3" s="325"/>
      <c r="AG3" s="323" t="s">
        <v>1323</v>
      </c>
      <c r="AH3" s="324"/>
      <c r="AI3" s="324"/>
      <c r="AJ3" s="325"/>
      <c r="AK3" s="323" t="s">
        <v>1324</v>
      </c>
      <c r="AL3" s="324"/>
      <c r="AM3" s="324"/>
      <c r="AN3" s="325"/>
      <c r="AO3" s="323" t="s">
        <v>1325</v>
      </c>
      <c r="AP3" s="324"/>
      <c r="AQ3" s="325"/>
      <c r="AR3" s="323" t="s">
        <v>1319</v>
      </c>
      <c r="AS3" s="324"/>
      <c r="AT3" s="325"/>
      <c r="AU3" s="323" t="s">
        <v>1326</v>
      </c>
      <c r="AV3" s="324"/>
      <c r="AW3" s="325"/>
      <c r="AX3" s="323" t="s">
        <v>1320</v>
      </c>
      <c r="AY3" s="324"/>
      <c r="AZ3" s="324"/>
      <c r="BA3" s="325"/>
      <c r="BB3" s="326" t="s">
        <v>1321</v>
      </c>
      <c r="BC3" s="327"/>
      <c r="BD3" s="327"/>
      <c r="BE3" s="328"/>
      <c r="BF3" s="323" t="s">
        <v>1322</v>
      </c>
      <c r="BG3" s="324"/>
      <c r="BH3" s="325"/>
      <c r="BI3" s="352" t="s">
        <v>1359</v>
      </c>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4"/>
      <c r="DG3" s="238" t="s">
        <v>1360</v>
      </c>
    </row>
    <row r="4" spans="1:111" s="81" customFormat="1" ht="32.25" customHeight="1">
      <c r="A4" s="238"/>
      <c r="B4" s="238"/>
      <c r="C4" s="238"/>
      <c r="D4" s="238"/>
      <c r="E4" s="238"/>
      <c r="F4" s="238"/>
      <c r="G4" s="238"/>
      <c r="H4" s="238"/>
      <c r="I4" s="245"/>
      <c r="J4" s="238"/>
      <c r="K4" s="330"/>
      <c r="L4" s="330"/>
      <c r="M4" s="238"/>
      <c r="N4" s="85" t="s">
        <v>1019</v>
      </c>
      <c r="O4" s="85" t="s">
        <v>1020</v>
      </c>
      <c r="P4" s="85" t="s">
        <v>1021</v>
      </c>
      <c r="Q4" s="85" t="s">
        <v>1029</v>
      </c>
      <c r="R4" s="85" t="s">
        <v>1023</v>
      </c>
      <c r="S4" s="85" t="s">
        <v>1024</v>
      </c>
      <c r="T4" s="85" t="s">
        <v>1022</v>
      </c>
      <c r="U4" s="85" t="s">
        <v>1025</v>
      </c>
      <c r="V4" s="86" t="s">
        <v>1055</v>
      </c>
      <c r="W4" s="85" t="s">
        <v>1026</v>
      </c>
      <c r="X4" s="244" t="s">
        <v>1217</v>
      </c>
      <c r="Y4" s="87" t="s">
        <v>1276</v>
      </c>
      <c r="Z4" s="87" t="s">
        <v>1277</v>
      </c>
      <c r="AA4" s="87" t="s">
        <v>1278</v>
      </c>
      <c r="AB4" s="87" t="s">
        <v>1279</v>
      </c>
      <c r="AC4" s="87" t="s">
        <v>1276</v>
      </c>
      <c r="AD4" s="87" t="s">
        <v>1277</v>
      </c>
      <c r="AE4" s="87" t="s">
        <v>1278</v>
      </c>
      <c r="AF4" s="87" t="s">
        <v>1279</v>
      </c>
      <c r="AG4" s="87" t="s">
        <v>1276</v>
      </c>
      <c r="AH4" s="87" t="s">
        <v>1277</v>
      </c>
      <c r="AI4" s="87" t="s">
        <v>1278</v>
      </c>
      <c r="AJ4" s="87" t="s">
        <v>1279</v>
      </c>
      <c r="AK4" s="87" t="s">
        <v>1276</v>
      </c>
      <c r="AL4" s="87" t="s">
        <v>1277</v>
      </c>
      <c r="AM4" s="87" t="s">
        <v>1278</v>
      </c>
      <c r="AN4" s="87" t="s">
        <v>1279</v>
      </c>
      <c r="AO4" s="87" t="s">
        <v>1276</v>
      </c>
      <c r="AP4" s="87" t="s">
        <v>1277</v>
      </c>
      <c r="AQ4" s="87" t="s">
        <v>1278</v>
      </c>
      <c r="AR4" s="87" t="s">
        <v>1276</v>
      </c>
      <c r="AS4" s="87" t="s">
        <v>1277</v>
      </c>
      <c r="AT4" s="87" t="s">
        <v>1278</v>
      </c>
      <c r="AU4" s="87" t="s">
        <v>1276</v>
      </c>
      <c r="AV4" s="87" t="s">
        <v>1277</v>
      </c>
      <c r="AW4" s="87" t="s">
        <v>1278</v>
      </c>
      <c r="AX4" s="87" t="s">
        <v>1276</v>
      </c>
      <c r="AY4" s="87" t="s">
        <v>1277</v>
      </c>
      <c r="AZ4" s="87" t="s">
        <v>1278</v>
      </c>
      <c r="BA4" s="87" t="s">
        <v>1279</v>
      </c>
      <c r="BB4" s="87" t="s">
        <v>1276</v>
      </c>
      <c r="BC4" s="87" t="s">
        <v>1277</v>
      </c>
      <c r="BD4" s="87" t="s">
        <v>1278</v>
      </c>
      <c r="BE4" s="87" t="s">
        <v>1279</v>
      </c>
      <c r="BF4" s="87" t="s">
        <v>1276</v>
      </c>
      <c r="BG4" s="87" t="s">
        <v>1277</v>
      </c>
      <c r="BH4" s="87" t="s">
        <v>1278</v>
      </c>
      <c r="BI4" s="332" t="s">
        <v>1275</v>
      </c>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3" t="s">
        <v>1139</v>
      </c>
      <c r="CX4" s="334"/>
      <c r="CY4" s="334"/>
      <c r="CZ4" s="334"/>
      <c r="DA4" s="334"/>
      <c r="DB4" s="334"/>
      <c r="DC4" s="334"/>
      <c r="DD4" s="334"/>
      <c r="DE4" s="335" t="s">
        <v>1138</v>
      </c>
      <c r="DF4" s="336"/>
      <c r="DG4" s="238"/>
    </row>
    <row r="5" spans="1:111" s="81" customFormat="1" ht="49.5" customHeight="1">
      <c r="A5" s="238"/>
      <c r="B5" s="238"/>
      <c r="C5" s="238"/>
      <c r="D5" s="238"/>
      <c r="E5" s="238"/>
      <c r="F5" s="238"/>
      <c r="G5" s="238"/>
      <c r="H5" s="238"/>
      <c r="I5" s="246"/>
      <c r="J5" s="238"/>
      <c r="K5" s="330"/>
      <c r="L5" s="330"/>
      <c r="M5" s="238"/>
      <c r="N5" s="87" t="s">
        <v>1027</v>
      </c>
      <c r="O5" s="87" t="s">
        <v>1027</v>
      </c>
      <c r="P5" s="87" t="s">
        <v>1027</v>
      </c>
      <c r="Q5" s="87" t="s">
        <v>1027</v>
      </c>
      <c r="R5" s="87" t="s">
        <v>1028</v>
      </c>
      <c r="S5" s="87" t="s">
        <v>1028</v>
      </c>
      <c r="T5" s="87" t="s">
        <v>1028</v>
      </c>
      <c r="U5" s="87" t="s">
        <v>1027</v>
      </c>
      <c r="V5" s="88" t="s">
        <v>1027</v>
      </c>
      <c r="W5" s="87" t="s">
        <v>1028</v>
      </c>
      <c r="X5" s="245"/>
      <c r="Y5" s="320" t="s">
        <v>1316</v>
      </c>
      <c r="Z5" s="320" t="s">
        <v>1316</v>
      </c>
      <c r="AA5" s="320" t="s">
        <v>1316</v>
      </c>
      <c r="AB5" s="320" t="s">
        <v>1316</v>
      </c>
      <c r="AC5" s="320" t="s">
        <v>1316</v>
      </c>
      <c r="AD5" s="320" t="s">
        <v>1316</v>
      </c>
      <c r="AE5" s="320" t="s">
        <v>1316</v>
      </c>
      <c r="AF5" s="320" t="s">
        <v>1316</v>
      </c>
      <c r="AG5" s="320" t="s">
        <v>1316</v>
      </c>
      <c r="AH5" s="320" t="s">
        <v>1316</v>
      </c>
      <c r="AI5" s="320" t="s">
        <v>1316</v>
      </c>
      <c r="AJ5" s="320" t="s">
        <v>1316</v>
      </c>
      <c r="AK5" s="320" t="s">
        <v>1316</v>
      </c>
      <c r="AL5" s="320" t="s">
        <v>1316</v>
      </c>
      <c r="AM5" s="320" t="s">
        <v>1316</v>
      </c>
      <c r="AN5" s="320" t="s">
        <v>1316</v>
      </c>
      <c r="AO5" s="320" t="s">
        <v>1316</v>
      </c>
      <c r="AP5" s="320" t="s">
        <v>1316</v>
      </c>
      <c r="AQ5" s="320" t="s">
        <v>1316</v>
      </c>
      <c r="AR5" s="320" t="s">
        <v>1316</v>
      </c>
      <c r="AS5" s="320" t="s">
        <v>1316</v>
      </c>
      <c r="AT5" s="320" t="s">
        <v>1316</v>
      </c>
      <c r="AU5" s="320" t="s">
        <v>1316</v>
      </c>
      <c r="AV5" s="320" t="s">
        <v>1316</v>
      </c>
      <c r="AW5" s="320" t="s">
        <v>1316</v>
      </c>
      <c r="AX5" s="320" t="s">
        <v>1316</v>
      </c>
      <c r="AY5" s="320" t="s">
        <v>1316</v>
      </c>
      <c r="AZ5" s="320" t="s">
        <v>1316</v>
      </c>
      <c r="BA5" s="320" t="s">
        <v>1316</v>
      </c>
      <c r="BB5" s="320" t="s">
        <v>1316</v>
      </c>
      <c r="BC5" s="320" t="s">
        <v>1316</v>
      </c>
      <c r="BD5" s="320" t="s">
        <v>1316</v>
      </c>
      <c r="BE5" s="320" t="s">
        <v>1316</v>
      </c>
      <c r="BF5" s="320" t="s">
        <v>1316</v>
      </c>
      <c r="BG5" s="320" t="s">
        <v>1316</v>
      </c>
      <c r="BH5" s="320" t="s">
        <v>1316</v>
      </c>
      <c r="BI5" s="339" t="s">
        <v>1219</v>
      </c>
      <c r="BJ5" s="339" t="s">
        <v>1220</v>
      </c>
      <c r="BK5" s="339" t="s">
        <v>1221</v>
      </c>
      <c r="BL5" s="339" t="s">
        <v>1222</v>
      </c>
      <c r="BM5" s="339" t="s">
        <v>1223</v>
      </c>
      <c r="BN5" s="339" t="s">
        <v>1224</v>
      </c>
      <c r="BO5" s="339" t="s">
        <v>1225</v>
      </c>
      <c r="BP5" s="339" t="s">
        <v>1226</v>
      </c>
      <c r="BQ5" s="339" t="s">
        <v>1227</v>
      </c>
      <c r="BR5" s="339" t="s">
        <v>1228</v>
      </c>
      <c r="BS5" s="339" t="s">
        <v>1233</v>
      </c>
      <c r="BT5" s="339" t="s">
        <v>1234</v>
      </c>
      <c r="BU5" s="339" t="s">
        <v>1235</v>
      </c>
      <c r="BV5" s="339" t="s">
        <v>1236</v>
      </c>
      <c r="BW5" s="339" t="s">
        <v>1237</v>
      </c>
      <c r="BX5" s="339" t="s">
        <v>1238</v>
      </c>
      <c r="BY5" s="339" t="s">
        <v>1239</v>
      </c>
      <c r="BZ5" s="339" t="s">
        <v>1240</v>
      </c>
      <c r="CA5" s="339" t="s">
        <v>1241</v>
      </c>
      <c r="CB5" s="339" t="s">
        <v>1242</v>
      </c>
      <c r="CC5" s="339" t="s">
        <v>1243</v>
      </c>
      <c r="CD5" s="339" t="s">
        <v>1244</v>
      </c>
      <c r="CE5" s="339" t="s">
        <v>1245</v>
      </c>
      <c r="CF5" s="339" t="s">
        <v>1246</v>
      </c>
      <c r="CG5" s="339" t="s">
        <v>1247</v>
      </c>
      <c r="CH5" s="339" t="s">
        <v>1248</v>
      </c>
      <c r="CI5" s="339" t="s">
        <v>1249</v>
      </c>
      <c r="CJ5" s="339" t="s">
        <v>1250</v>
      </c>
      <c r="CK5" s="339" t="s">
        <v>1251</v>
      </c>
      <c r="CL5" s="339" t="s">
        <v>1252</v>
      </c>
      <c r="CM5" s="339" t="s">
        <v>1253</v>
      </c>
      <c r="CN5" s="339" t="s">
        <v>1254</v>
      </c>
      <c r="CO5" s="339" t="s">
        <v>1255</v>
      </c>
      <c r="CP5" s="339" t="s">
        <v>1256</v>
      </c>
      <c r="CQ5" s="339" t="s">
        <v>1257</v>
      </c>
      <c r="CR5" s="339" t="s">
        <v>1258</v>
      </c>
      <c r="CS5" s="339" t="s">
        <v>1259</v>
      </c>
      <c r="CT5" s="339" t="s">
        <v>1260</v>
      </c>
      <c r="CU5" s="339" t="s">
        <v>1261</v>
      </c>
      <c r="CV5" s="339" t="s">
        <v>1262</v>
      </c>
      <c r="CW5" s="333" t="s">
        <v>1140</v>
      </c>
      <c r="CX5" s="341"/>
      <c r="CY5" s="333" t="s">
        <v>1232</v>
      </c>
      <c r="CZ5" s="341"/>
      <c r="DA5" s="332" t="s">
        <v>1141</v>
      </c>
      <c r="DB5" s="332"/>
      <c r="DC5" s="332" t="s">
        <v>1274</v>
      </c>
      <c r="DD5" s="332"/>
      <c r="DE5" s="337"/>
      <c r="DF5" s="338"/>
      <c r="DG5" s="238"/>
    </row>
    <row r="6" spans="1:111" s="81" customFormat="1" ht="45" customHeight="1">
      <c r="A6" s="89"/>
      <c r="B6" s="89"/>
      <c r="C6" s="89" t="s">
        <v>1030</v>
      </c>
      <c r="D6" s="90" t="s">
        <v>1064</v>
      </c>
      <c r="E6" s="89" t="s">
        <v>0</v>
      </c>
      <c r="F6" s="90" t="s">
        <v>1064</v>
      </c>
      <c r="G6" s="91"/>
      <c r="H6" s="91"/>
      <c r="I6" s="91"/>
      <c r="J6" s="91"/>
      <c r="K6" s="92"/>
      <c r="L6" s="92"/>
      <c r="M6" s="92" t="s">
        <v>1063</v>
      </c>
      <c r="N6" s="87" t="s">
        <v>1174</v>
      </c>
      <c r="O6" s="87" t="s">
        <v>1175</v>
      </c>
      <c r="P6" s="87" t="s">
        <v>1176</v>
      </c>
      <c r="Q6" s="87" t="s">
        <v>1177</v>
      </c>
      <c r="R6" s="87" t="s">
        <v>1178</v>
      </c>
      <c r="S6" s="87" t="s">
        <v>1179</v>
      </c>
      <c r="T6" s="87" t="s">
        <v>1180</v>
      </c>
      <c r="U6" s="87" t="s">
        <v>1181</v>
      </c>
      <c r="V6" s="88" t="s">
        <v>1182</v>
      </c>
      <c r="W6" s="87" t="s">
        <v>1183</v>
      </c>
      <c r="X6" s="246"/>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93" t="s">
        <v>1144</v>
      </c>
      <c r="CX6" s="93" t="s">
        <v>1145</v>
      </c>
      <c r="CY6" s="93" t="s">
        <v>1144</v>
      </c>
      <c r="CZ6" s="93" t="s">
        <v>1145</v>
      </c>
      <c r="DA6" s="93" t="s">
        <v>1144</v>
      </c>
      <c r="DB6" s="93" t="s">
        <v>1145</v>
      </c>
      <c r="DC6" s="93" t="s">
        <v>1144</v>
      </c>
      <c r="DD6" s="93" t="s">
        <v>1145</v>
      </c>
      <c r="DE6" s="94" t="s">
        <v>1142</v>
      </c>
      <c r="DF6" s="94" t="s">
        <v>1143</v>
      </c>
      <c r="DG6" s="174"/>
    </row>
    <row r="7" spans="1:111" ht="19.5" customHeight="1">
      <c r="A7" s="137">
        <v>1</v>
      </c>
      <c r="B7" s="95">
        <v>1</v>
      </c>
      <c r="C7" s="234" t="s">
        <v>358</v>
      </c>
      <c r="D7" s="234"/>
      <c r="E7" s="234"/>
      <c r="F7" s="96" t="s">
        <v>1146</v>
      </c>
      <c r="G7" s="96" t="s">
        <v>1146</v>
      </c>
      <c r="H7" s="96" t="s">
        <v>1146</v>
      </c>
      <c r="I7" s="96" t="s">
        <v>1146</v>
      </c>
      <c r="J7" s="96" t="s">
        <v>1146</v>
      </c>
      <c r="K7" s="96" t="s">
        <v>1146</v>
      </c>
      <c r="L7" s="96" t="s">
        <v>1146</v>
      </c>
      <c r="M7" s="96" t="s">
        <v>1146</v>
      </c>
      <c r="N7" s="96" t="s">
        <v>1146</v>
      </c>
      <c r="O7" s="96" t="s">
        <v>1146</v>
      </c>
      <c r="P7" s="96" t="s">
        <v>1146</v>
      </c>
      <c r="Q7" s="96" t="s">
        <v>1146</v>
      </c>
      <c r="R7" s="96" t="s">
        <v>1146</v>
      </c>
      <c r="S7" s="96" t="s">
        <v>1146</v>
      </c>
      <c r="T7" s="96" t="s">
        <v>1146</v>
      </c>
      <c r="U7" s="96" t="s">
        <v>1146</v>
      </c>
      <c r="V7" s="96" t="s">
        <v>1146</v>
      </c>
      <c r="W7" s="96" t="s">
        <v>1146</v>
      </c>
      <c r="X7" s="96" t="s">
        <v>1146</v>
      </c>
      <c r="Y7" s="96" t="s">
        <v>1146</v>
      </c>
      <c r="Z7" s="96" t="s">
        <v>1146</v>
      </c>
      <c r="AA7" s="96"/>
      <c r="AB7" s="96" t="s">
        <v>1146</v>
      </c>
      <c r="AC7" s="96" t="s">
        <v>1146</v>
      </c>
      <c r="AD7" s="96" t="s">
        <v>1146</v>
      </c>
      <c r="AE7" s="96" t="s">
        <v>1146</v>
      </c>
      <c r="AF7" s="96" t="s">
        <v>1146</v>
      </c>
      <c r="AG7" s="96" t="s">
        <v>1146</v>
      </c>
      <c r="AH7" s="96" t="s">
        <v>1146</v>
      </c>
      <c r="AI7" s="96" t="s">
        <v>1146</v>
      </c>
      <c r="AJ7" s="96" t="s">
        <v>1146</v>
      </c>
      <c r="AK7" s="96" t="s">
        <v>1146</v>
      </c>
      <c r="AL7" s="96" t="s">
        <v>1146</v>
      </c>
      <c r="AM7" s="96" t="s">
        <v>1146</v>
      </c>
      <c r="AN7" s="96" t="s">
        <v>1146</v>
      </c>
      <c r="AO7" s="96" t="s">
        <v>1146</v>
      </c>
      <c r="AP7" s="96" t="s">
        <v>1146</v>
      </c>
      <c r="AQ7" s="96" t="s">
        <v>1146</v>
      </c>
      <c r="AR7" s="96" t="s">
        <v>1146</v>
      </c>
      <c r="AS7" s="96" t="s">
        <v>1146</v>
      </c>
      <c r="AT7" s="96" t="s">
        <v>1146</v>
      </c>
      <c r="AU7" s="96" t="s">
        <v>1146</v>
      </c>
      <c r="AV7" s="96" t="s">
        <v>1146</v>
      </c>
      <c r="AW7" s="96" t="s">
        <v>1146</v>
      </c>
      <c r="AX7" s="96" t="s">
        <v>1146</v>
      </c>
      <c r="AY7" s="96" t="s">
        <v>1146</v>
      </c>
      <c r="AZ7" s="96" t="s">
        <v>1146</v>
      </c>
      <c r="BA7" s="96" t="s">
        <v>1146</v>
      </c>
      <c r="BB7" s="96" t="s">
        <v>1146</v>
      </c>
      <c r="BC7" s="96" t="s">
        <v>1146</v>
      </c>
      <c r="BD7" s="96" t="s">
        <v>1146</v>
      </c>
      <c r="BE7" s="96" t="s">
        <v>1146</v>
      </c>
      <c r="BF7" s="96" t="s">
        <v>1146</v>
      </c>
      <c r="BG7" s="96" t="s">
        <v>1146</v>
      </c>
      <c r="BH7" s="96" t="s">
        <v>1146</v>
      </c>
      <c r="BI7" s="96" t="s">
        <v>1146</v>
      </c>
      <c r="BJ7" s="96" t="s">
        <v>1146</v>
      </c>
      <c r="BK7" s="96" t="s">
        <v>1146</v>
      </c>
      <c r="BL7" s="96" t="s">
        <v>1146</v>
      </c>
      <c r="BM7" s="96" t="s">
        <v>1146</v>
      </c>
      <c r="BN7" s="96" t="s">
        <v>1146</v>
      </c>
      <c r="BO7" s="96" t="s">
        <v>1146</v>
      </c>
      <c r="BP7" s="96" t="s">
        <v>1146</v>
      </c>
      <c r="BQ7" s="96" t="s">
        <v>1146</v>
      </c>
      <c r="BR7" s="96" t="s">
        <v>1146</v>
      </c>
      <c r="BS7" s="96" t="s">
        <v>1146</v>
      </c>
      <c r="BT7" s="96" t="s">
        <v>1146</v>
      </c>
      <c r="BU7" s="96" t="s">
        <v>1146</v>
      </c>
      <c r="BV7" s="96" t="s">
        <v>1146</v>
      </c>
      <c r="BW7" s="96" t="s">
        <v>1146</v>
      </c>
      <c r="BX7" s="96" t="s">
        <v>1146</v>
      </c>
      <c r="BY7" s="96" t="s">
        <v>1146</v>
      </c>
      <c r="BZ7" s="96" t="s">
        <v>1146</v>
      </c>
      <c r="CA7" s="96" t="s">
        <v>1146</v>
      </c>
      <c r="CB7" s="96" t="s">
        <v>1146</v>
      </c>
      <c r="CC7" s="96" t="s">
        <v>1146</v>
      </c>
      <c r="CD7" s="96" t="s">
        <v>1146</v>
      </c>
      <c r="CE7" s="96" t="s">
        <v>1146</v>
      </c>
      <c r="CF7" s="96" t="s">
        <v>1146</v>
      </c>
      <c r="CG7" s="96" t="s">
        <v>1146</v>
      </c>
      <c r="CH7" s="96" t="s">
        <v>1146</v>
      </c>
      <c r="CI7" s="96" t="s">
        <v>1146</v>
      </c>
      <c r="CJ7" s="96" t="s">
        <v>1146</v>
      </c>
      <c r="CK7" s="96" t="s">
        <v>1146</v>
      </c>
      <c r="CL7" s="96" t="s">
        <v>1146</v>
      </c>
      <c r="CM7" s="96" t="s">
        <v>1146</v>
      </c>
      <c r="CN7" s="96" t="s">
        <v>1146</v>
      </c>
      <c r="CO7" s="96" t="s">
        <v>1146</v>
      </c>
      <c r="CP7" s="96" t="s">
        <v>1146</v>
      </c>
      <c r="CQ7" s="96" t="s">
        <v>1146</v>
      </c>
      <c r="CR7" s="96" t="s">
        <v>1146</v>
      </c>
      <c r="CS7" s="96" t="s">
        <v>1146</v>
      </c>
      <c r="CT7" s="96" t="s">
        <v>1146</v>
      </c>
      <c r="CU7" s="96" t="s">
        <v>1146</v>
      </c>
      <c r="CV7" s="96" t="s">
        <v>1146</v>
      </c>
      <c r="CW7" s="96" t="s">
        <v>1146</v>
      </c>
      <c r="CX7" s="96" t="s">
        <v>1146</v>
      </c>
      <c r="CY7" s="96" t="s">
        <v>1146</v>
      </c>
      <c r="CZ7" s="96" t="s">
        <v>1146</v>
      </c>
      <c r="DA7" s="96" t="s">
        <v>1146</v>
      </c>
      <c r="DB7" s="96" t="s">
        <v>1146</v>
      </c>
      <c r="DC7" s="96" t="s">
        <v>1146</v>
      </c>
      <c r="DD7" s="96" t="s">
        <v>1146</v>
      </c>
      <c r="DE7" s="96" t="s">
        <v>1146</v>
      </c>
      <c r="DF7" s="96" t="s">
        <v>1146</v>
      </c>
      <c r="DG7" s="96" t="s">
        <v>1146</v>
      </c>
    </row>
    <row r="8" spans="1:111" ht="19.5" customHeight="1">
      <c r="A8" s="137">
        <v>2</v>
      </c>
      <c r="B8" s="95">
        <v>2</v>
      </c>
      <c r="C8" s="234" t="s">
        <v>982</v>
      </c>
      <c r="D8" s="234"/>
      <c r="E8" s="234"/>
      <c r="F8" s="96" t="s">
        <v>1146</v>
      </c>
      <c r="G8" s="96" t="s">
        <v>1146</v>
      </c>
      <c r="H8" s="96" t="s">
        <v>1146</v>
      </c>
      <c r="I8" s="96" t="s">
        <v>1146</v>
      </c>
      <c r="J8" s="96" t="s">
        <v>1146</v>
      </c>
      <c r="K8" s="96" t="s">
        <v>1146</v>
      </c>
      <c r="L8" s="96" t="s">
        <v>1146</v>
      </c>
      <c r="M8" s="96" t="s">
        <v>1146</v>
      </c>
      <c r="N8" s="96" t="s">
        <v>1146</v>
      </c>
      <c r="O8" s="96" t="s">
        <v>1146</v>
      </c>
      <c r="P8" s="96" t="s">
        <v>1146</v>
      </c>
      <c r="Q8" s="96" t="s">
        <v>1146</v>
      </c>
      <c r="R8" s="96" t="s">
        <v>1146</v>
      </c>
      <c r="S8" s="96" t="s">
        <v>1146</v>
      </c>
      <c r="T8" s="96" t="s">
        <v>1146</v>
      </c>
      <c r="U8" s="96" t="s">
        <v>1146</v>
      </c>
      <c r="V8" s="96" t="s">
        <v>1146</v>
      </c>
      <c r="W8" s="96" t="s">
        <v>1146</v>
      </c>
      <c r="X8" s="96" t="s">
        <v>1146</v>
      </c>
      <c r="Y8" s="96" t="s">
        <v>1146</v>
      </c>
      <c r="Z8" s="96" t="s">
        <v>1146</v>
      </c>
      <c r="AA8" s="96"/>
      <c r="AB8" s="96" t="s">
        <v>1146</v>
      </c>
      <c r="AC8" s="96" t="s">
        <v>1146</v>
      </c>
      <c r="AD8" s="96" t="s">
        <v>1146</v>
      </c>
      <c r="AE8" s="96" t="s">
        <v>1146</v>
      </c>
      <c r="AF8" s="96" t="s">
        <v>1146</v>
      </c>
      <c r="AG8" s="96" t="s">
        <v>1146</v>
      </c>
      <c r="AH8" s="96" t="s">
        <v>1146</v>
      </c>
      <c r="AI8" s="96" t="s">
        <v>1146</v>
      </c>
      <c r="AJ8" s="96" t="s">
        <v>1146</v>
      </c>
      <c r="AK8" s="96" t="s">
        <v>1146</v>
      </c>
      <c r="AL8" s="96" t="s">
        <v>1146</v>
      </c>
      <c r="AM8" s="96" t="s">
        <v>1146</v>
      </c>
      <c r="AN8" s="96" t="s">
        <v>1146</v>
      </c>
      <c r="AO8" s="96" t="s">
        <v>1146</v>
      </c>
      <c r="AP8" s="96" t="s">
        <v>1146</v>
      </c>
      <c r="AQ8" s="96" t="s">
        <v>1146</v>
      </c>
      <c r="AR8" s="96" t="s">
        <v>1146</v>
      </c>
      <c r="AS8" s="96" t="s">
        <v>1146</v>
      </c>
      <c r="AT8" s="96" t="s">
        <v>1146</v>
      </c>
      <c r="AU8" s="96" t="s">
        <v>1146</v>
      </c>
      <c r="AV8" s="96" t="s">
        <v>1146</v>
      </c>
      <c r="AW8" s="96" t="s">
        <v>1146</v>
      </c>
      <c r="AX8" s="96" t="s">
        <v>1146</v>
      </c>
      <c r="AY8" s="96" t="s">
        <v>1146</v>
      </c>
      <c r="AZ8" s="96" t="s">
        <v>1146</v>
      </c>
      <c r="BA8" s="96" t="s">
        <v>1146</v>
      </c>
      <c r="BB8" s="96" t="s">
        <v>1146</v>
      </c>
      <c r="BC8" s="96" t="s">
        <v>1146</v>
      </c>
      <c r="BD8" s="96" t="s">
        <v>1146</v>
      </c>
      <c r="BE8" s="96" t="s">
        <v>1146</v>
      </c>
      <c r="BF8" s="96" t="s">
        <v>1146</v>
      </c>
      <c r="BG8" s="96" t="s">
        <v>1146</v>
      </c>
      <c r="BH8" s="96" t="s">
        <v>1146</v>
      </c>
      <c r="BI8" s="96" t="s">
        <v>1146</v>
      </c>
      <c r="BJ8" s="96" t="s">
        <v>1146</v>
      </c>
      <c r="BK8" s="96" t="s">
        <v>1146</v>
      </c>
      <c r="BL8" s="96" t="s">
        <v>1146</v>
      </c>
      <c r="BM8" s="96" t="s">
        <v>1146</v>
      </c>
      <c r="BN8" s="96" t="s">
        <v>1146</v>
      </c>
      <c r="BO8" s="96" t="s">
        <v>1146</v>
      </c>
      <c r="BP8" s="96" t="s">
        <v>1146</v>
      </c>
      <c r="BQ8" s="96" t="s">
        <v>1146</v>
      </c>
      <c r="BR8" s="96" t="s">
        <v>1146</v>
      </c>
      <c r="BS8" s="96" t="s">
        <v>1146</v>
      </c>
      <c r="BT8" s="96" t="s">
        <v>1146</v>
      </c>
      <c r="BU8" s="96" t="s">
        <v>1146</v>
      </c>
      <c r="BV8" s="96" t="s">
        <v>1146</v>
      </c>
      <c r="BW8" s="96" t="s">
        <v>1146</v>
      </c>
      <c r="BX8" s="96" t="s">
        <v>1146</v>
      </c>
      <c r="BY8" s="96" t="s">
        <v>1146</v>
      </c>
      <c r="BZ8" s="96" t="s">
        <v>1146</v>
      </c>
      <c r="CA8" s="96" t="s">
        <v>1146</v>
      </c>
      <c r="CB8" s="96" t="s">
        <v>1146</v>
      </c>
      <c r="CC8" s="96" t="s">
        <v>1146</v>
      </c>
      <c r="CD8" s="96" t="s">
        <v>1146</v>
      </c>
      <c r="CE8" s="96" t="s">
        <v>1146</v>
      </c>
      <c r="CF8" s="96" t="s">
        <v>1146</v>
      </c>
      <c r="CG8" s="96" t="s">
        <v>1146</v>
      </c>
      <c r="CH8" s="96" t="s">
        <v>1146</v>
      </c>
      <c r="CI8" s="96" t="s">
        <v>1146</v>
      </c>
      <c r="CJ8" s="96" t="s">
        <v>1146</v>
      </c>
      <c r="CK8" s="96" t="s">
        <v>1146</v>
      </c>
      <c r="CL8" s="96" t="s">
        <v>1146</v>
      </c>
      <c r="CM8" s="96" t="s">
        <v>1146</v>
      </c>
      <c r="CN8" s="96" t="s">
        <v>1146</v>
      </c>
      <c r="CO8" s="96" t="s">
        <v>1146</v>
      </c>
      <c r="CP8" s="96" t="s">
        <v>1146</v>
      </c>
      <c r="CQ8" s="96" t="s">
        <v>1146</v>
      </c>
      <c r="CR8" s="96" t="s">
        <v>1146</v>
      </c>
      <c r="CS8" s="96" t="s">
        <v>1146</v>
      </c>
      <c r="CT8" s="96" t="s">
        <v>1146</v>
      </c>
      <c r="CU8" s="96" t="s">
        <v>1146</v>
      </c>
      <c r="CV8" s="96" t="s">
        <v>1146</v>
      </c>
      <c r="CW8" s="96" t="s">
        <v>1146</v>
      </c>
      <c r="CX8" s="96" t="s">
        <v>1146</v>
      </c>
      <c r="CY8" s="96" t="s">
        <v>1146</v>
      </c>
      <c r="CZ8" s="96" t="s">
        <v>1146</v>
      </c>
      <c r="DA8" s="96" t="s">
        <v>1146</v>
      </c>
      <c r="DB8" s="96" t="s">
        <v>1146</v>
      </c>
      <c r="DC8" s="96" t="s">
        <v>1146</v>
      </c>
      <c r="DD8" s="96" t="s">
        <v>1146</v>
      </c>
      <c r="DE8" s="96" t="s">
        <v>1146</v>
      </c>
      <c r="DF8" s="96" t="s">
        <v>1146</v>
      </c>
      <c r="DG8" s="96" t="s">
        <v>1146</v>
      </c>
    </row>
    <row r="9" spans="1:111" ht="19.5" customHeight="1">
      <c r="A9" s="137">
        <v>3</v>
      </c>
      <c r="B9" s="95">
        <v>3</v>
      </c>
      <c r="C9" s="234" t="s">
        <v>987</v>
      </c>
      <c r="D9" s="234"/>
      <c r="E9" s="234"/>
      <c r="F9" s="96" t="s">
        <v>1146</v>
      </c>
      <c r="G9" s="96" t="s">
        <v>1146</v>
      </c>
      <c r="H9" s="96" t="s">
        <v>1146</v>
      </c>
      <c r="I9" s="96" t="s">
        <v>1146</v>
      </c>
      <c r="J9" s="96" t="s">
        <v>1146</v>
      </c>
      <c r="K9" s="96" t="s">
        <v>1146</v>
      </c>
      <c r="L9" s="96" t="s">
        <v>1146</v>
      </c>
      <c r="M9" s="96" t="s">
        <v>1146</v>
      </c>
      <c r="N9" s="96" t="s">
        <v>1146</v>
      </c>
      <c r="O9" s="96" t="s">
        <v>1146</v>
      </c>
      <c r="P9" s="96" t="s">
        <v>1146</v>
      </c>
      <c r="Q9" s="96" t="s">
        <v>1146</v>
      </c>
      <c r="R9" s="96" t="s">
        <v>1146</v>
      </c>
      <c r="S9" s="96" t="s">
        <v>1146</v>
      </c>
      <c r="T9" s="96" t="s">
        <v>1146</v>
      </c>
      <c r="U9" s="96" t="s">
        <v>1146</v>
      </c>
      <c r="V9" s="96" t="s">
        <v>1146</v>
      </c>
      <c r="W9" s="96" t="s">
        <v>1146</v>
      </c>
      <c r="X9" s="96" t="s">
        <v>1146</v>
      </c>
      <c r="Y9" s="96" t="s">
        <v>1146</v>
      </c>
      <c r="Z9" s="96" t="s">
        <v>1146</v>
      </c>
      <c r="AA9" s="96"/>
      <c r="AB9" s="96" t="s">
        <v>1146</v>
      </c>
      <c r="AC9" s="96" t="s">
        <v>1146</v>
      </c>
      <c r="AD9" s="96" t="s">
        <v>1146</v>
      </c>
      <c r="AE9" s="96" t="s">
        <v>1146</v>
      </c>
      <c r="AF9" s="96" t="s">
        <v>1146</v>
      </c>
      <c r="AG9" s="96" t="s">
        <v>1146</v>
      </c>
      <c r="AH9" s="96" t="s">
        <v>1146</v>
      </c>
      <c r="AI9" s="96" t="s">
        <v>1146</v>
      </c>
      <c r="AJ9" s="96" t="s">
        <v>1146</v>
      </c>
      <c r="AK9" s="96" t="s">
        <v>1146</v>
      </c>
      <c r="AL9" s="96" t="s">
        <v>1146</v>
      </c>
      <c r="AM9" s="96" t="s">
        <v>1146</v>
      </c>
      <c r="AN9" s="96" t="s">
        <v>1146</v>
      </c>
      <c r="AO9" s="96" t="s">
        <v>1146</v>
      </c>
      <c r="AP9" s="96" t="s">
        <v>1146</v>
      </c>
      <c r="AQ9" s="96" t="s">
        <v>1146</v>
      </c>
      <c r="AR9" s="96" t="s">
        <v>1146</v>
      </c>
      <c r="AS9" s="96" t="s">
        <v>1146</v>
      </c>
      <c r="AT9" s="96" t="s">
        <v>1146</v>
      </c>
      <c r="AU9" s="96" t="s">
        <v>1146</v>
      </c>
      <c r="AV9" s="96" t="s">
        <v>1146</v>
      </c>
      <c r="AW9" s="96" t="s">
        <v>1146</v>
      </c>
      <c r="AX9" s="96" t="s">
        <v>1146</v>
      </c>
      <c r="AY9" s="96" t="s">
        <v>1146</v>
      </c>
      <c r="AZ9" s="96" t="s">
        <v>1146</v>
      </c>
      <c r="BA9" s="96" t="s">
        <v>1146</v>
      </c>
      <c r="BB9" s="96" t="s">
        <v>1146</v>
      </c>
      <c r="BC9" s="96" t="s">
        <v>1146</v>
      </c>
      <c r="BD9" s="96" t="s">
        <v>1146</v>
      </c>
      <c r="BE9" s="96" t="s">
        <v>1146</v>
      </c>
      <c r="BF9" s="96" t="s">
        <v>1146</v>
      </c>
      <c r="BG9" s="96" t="s">
        <v>1146</v>
      </c>
      <c r="BH9" s="96" t="s">
        <v>1146</v>
      </c>
      <c r="BI9" s="96" t="s">
        <v>1146</v>
      </c>
      <c r="BJ9" s="96" t="s">
        <v>1146</v>
      </c>
      <c r="BK9" s="96" t="s">
        <v>1146</v>
      </c>
      <c r="BL9" s="96" t="s">
        <v>1146</v>
      </c>
      <c r="BM9" s="96" t="s">
        <v>1146</v>
      </c>
      <c r="BN9" s="96" t="s">
        <v>1146</v>
      </c>
      <c r="BO9" s="96" t="s">
        <v>1146</v>
      </c>
      <c r="BP9" s="96" t="s">
        <v>1146</v>
      </c>
      <c r="BQ9" s="96" t="s">
        <v>1146</v>
      </c>
      <c r="BR9" s="96" t="s">
        <v>1146</v>
      </c>
      <c r="BS9" s="96" t="s">
        <v>1146</v>
      </c>
      <c r="BT9" s="96" t="s">
        <v>1146</v>
      </c>
      <c r="BU9" s="96" t="s">
        <v>1146</v>
      </c>
      <c r="BV9" s="96" t="s">
        <v>1146</v>
      </c>
      <c r="BW9" s="96" t="s">
        <v>1146</v>
      </c>
      <c r="BX9" s="96" t="s">
        <v>1146</v>
      </c>
      <c r="BY9" s="96" t="s">
        <v>1146</v>
      </c>
      <c r="BZ9" s="96" t="s">
        <v>1146</v>
      </c>
      <c r="CA9" s="96" t="s">
        <v>1146</v>
      </c>
      <c r="CB9" s="96" t="s">
        <v>1146</v>
      </c>
      <c r="CC9" s="96" t="s">
        <v>1146</v>
      </c>
      <c r="CD9" s="96" t="s">
        <v>1146</v>
      </c>
      <c r="CE9" s="96" t="s">
        <v>1146</v>
      </c>
      <c r="CF9" s="96" t="s">
        <v>1146</v>
      </c>
      <c r="CG9" s="96" t="s">
        <v>1146</v>
      </c>
      <c r="CH9" s="96" t="s">
        <v>1146</v>
      </c>
      <c r="CI9" s="96" t="s">
        <v>1146</v>
      </c>
      <c r="CJ9" s="96" t="s">
        <v>1146</v>
      </c>
      <c r="CK9" s="96" t="s">
        <v>1146</v>
      </c>
      <c r="CL9" s="96" t="s">
        <v>1146</v>
      </c>
      <c r="CM9" s="96" t="s">
        <v>1146</v>
      </c>
      <c r="CN9" s="96" t="s">
        <v>1146</v>
      </c>
      <c r="CO9" s="96" t="s">
        <v>1146</v>
      </c>
      <c r="CP9" s="96" t="s">
        <v>1146</v>
      </c>
      <c r="CQ9" s="96" t="s">
        <v>1146</v>
      </c>
      <c r="CR9" s="96" t="s">
        <v>1146</v>
      </c>
      <c r="CS9" s="96" t="s">
        <v>1146</v>
      </c>
      <c r="CT9" s="96" t="s">
        <v>1146</v>
      </c>
      <c r="CU9" s="96" t="s">
        <v>1146</v>
      </c>
      <c r="CV9" s="96" t="s">
        <v>1146</v>
      </c>
      <c r="CW9" s="96" t="s">
        <v>1146</v>
      </c>
      <c r="CX9" s="96" t="s">
        <v>1146</v>
      </c>
      <c r="CY9" s="96" t="s">
        <v>1146</v>
      </c>
      <c r="CZ9" s="96" t="s">
        <v>1146</v>
      </c>
      <c r="DA9" s="96" t="s">
        <v>1146</v>
      </c>
      <c r="DB9" s="96" t="s">
        <v>1146</v>
      </c>
      <c r="DC9" s="96" t="s">
        <v>1146</v>
      </c>
      <c r="DD9" s="96" t="s">
        <v>1146</v>
      </c>
      <c r="DE9" s="96" t="s">
        <v>1146</v>
      </c>
      <c r="DF9" s="96" t="s">
        <v>1146</v>
      </c>
      <c r="DG9" s="96" t="s">
        <v>1146</v>
      </c>
    </row>
    <row r="10" spans="1:111" ht="129.75" customHeight="1">
      <c r="A10" s="137">
        <v>4</v>
      </c>
      <c r="B10" s="252">
        <v>6</v>
      </c>
      <c r="C10" s="235" t="s">
        <v>27</v>
      </c>
      <c r="D10" s="253" t="s">
        <v>23</v>
      </c>
      <c r="E10" s="254" t="s">
        <v>1049</v>
      </c>
      <c r="F10" s="253" t="s">
        <v>24</v>
      </c>
      <c r="G10" s="254" t="s">
        <v>1049</v>
      </c>
      <c r="H10" s="97" t="s">
        <v>1216</v>
      </c>
      <c r="I10" s="98" t="s">
        <v>1294</v>
      </c>
      <c r="J10" s="98" t="s">
        <v>1285</v>
      </c>
      <c r="K10" s="99" t="s">
        <v>1134</v>
      </c>
      <c r="L10" s="100" t="s">
        <v>1063</v>
      </c>
      <c r="M10" s="101" t="s">
        <v>648</v>
      </c>
      <c r="N10" s="102" t="s">
        <v>648</v>
      </c>
      <c r="O10" s="102"/>
      <c r="P10" s="102"/>
      <c r="Q10" s="102"/>
      <c r="R10" s="102"/>
      <c r="S10" s="102"/>
      <c r="T10" s="102"/>
      <c r="U10" s="102"/>
      <c r="V10" s="102"/>
      <c r="W10" s="102"/>
      <c r="X10" s="139">
        <f t="shared" ref="X10:X73" si="0">COUNTIF($N10:$W10,"x")</f>
        <v>1</v>
      </c>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50">
        <f>COUNTIF(BI10:CV10,"2")</f>
        <v>0</v>
      </c>
      <c r="CX10" s="149" t="e">
        <f>CW10/(CW10+CY10+DA10+DC10)</f>
        <v>#DIV/0!</v>
      </c>
      <c r="CY10" s="150">
        <f>COUNTIF(BI10:CV10,"1")</f>
        <v>0</v>
      </c>
      <c r="CZ10" s="149" t="e">
        <f>CY10/(CW10+CY10+DA10+DC10)</f>
        <v>#DIV/0!</v>
      </c>
      <c r="DA10" s="150">
        <f>COUNTIF(BI10:CV10,"0")</f>
        <v>0</v>
      </c>
      <c r="DB10" s="149" t="e">
        <f>DA10/(CW10+CY10+DA10+DC10)</f>
        <v>#DIV/0!</v>
      </c>
      <c r="DC10" s="150">
        <f>COUNTIF(BI10:CV10,"KĐG")</f>
        <v>0</v>
      </c>
      <c r="DD10" s="149" t="e">
        <f>DC10/(CW10+CY10+DA10+DC10)</f>
        <v>#DIV/0!</v>
      </c>
      <c r="DE10" s="151" t="e">
        <f>(((CW10*2)+(CY10*1)+(DA10*0)))/(CW10+CY10+DA10)</f>
        <v>#DIV/0!</v>
      </c>
      <c r="DF10" s="151" t="e">
        <f>IF(DD10&gt;=50%,"KĐG",IF(DE10&gt;=1.6,"Đạt mục tiêu",IF(DE10&gt;=1,"Cần cố gắng","Chưa đạt")))</f>
        <v>#DIV/0!</v>
      </c>
      <c r="DG10" s="102"/>
    </row>
    <row r="11" spans="1:111">
      <c r="A11" s="137">
        <v>5</v>
      </c>
      <c r="B11" s="252"/>
      <c r="C11" s="235"/>
      <c r="D11" s="253"/>
      <c r="E11" s="254"/>
      <c r="F11" s="253"/>
      <c r="G11" s="254"/>
      <c r="H11" s="104" t="s">
        <v>1292</v>
      </c>
      <c r="I11" s="98" t="s">
        <v>1291</v>
      </c>
      <c r="J11" s="98" t="s">
        <v>1285</v>
      </c>
      <c r="K11" s="99" t="s">
        <v>1134</v>
      </c>
      <c r="L11" s="100" t="s">
        <v>1063</v>
      </c>
      <c r="M11" s="101" t="s">
        <v>648</v>
      </c>
      <c r="N11" s="102"/>
      <c r="O11" s="102" t="s">
        <v>648</v>
      </c>
      <c r="P11" s="102"/>
      <c r="Q11" s="102"/>
      <c r="R11" s="102"/>
      <c r="S11" s="102"/>
      <c r="T11" s="102"/>
      <c r="U11" s="102"/>
      <c r="V11" s="102"/>
      <c r="W11" s="102"/>
      <c r="X11" s="139">
        <f t="shared" si="0"/>
        <v>1</v>
      </c>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70">
        <f t="shared" ref="CW11:CW74" si="1">COUNTIF(BI11:CV11,"2")</f>
        <v>0</v>
      </c>
      <c r="CX11" s="169" t="e">
        <f t="shared" ref="CX11:CX74" si="2">CW11/(CW11+CY11+DA11+DC11)</f>
        <v>#DIV/0!</v>
      </c>
      <c r="CY11" s="170">
        <f t="shared" ref="CY11:CY74" si="3">COUNTIF(BI11:CV11,"1")</f>
        <v>0</v>
      </c>
      <c r="CZ11" s="169" t="e">
        <f t="shared" ref="CZ11:CZ74" si="4">CY11/(CW11+CY11+DA11+DC11)</f>
        <v>#DIV/0!</v>
      </c>
      <c r="DA11" s="170">
        <f t="shared" ref="DA11:DA74" si="5">COUNTIF(BI11:CV11,"0")</f>
        <v>0</v>
      </c>
      <c r="DB11" s="169" t="e">
        <f t="shared" ref="DB11:DB74" si="6">DA11/(CW11+CY11+DA11+DC11)</f>
        <v>#DIV/0!</v>
      </c>
      <c r="DC11" s="170">
        <f t="shared" ref="DC11:DC74" si="7">COUNTIF(BI11:CV11,"KĐG")</f>
        <v>0</v>
      </c>
      <c r="DD11" s="169" t="e">
        <f t="shared" ref="DD11:DD74" si="8">DC11/(CW11+CY11+DA11+DC11)</f>
        <v>#DIV/0!</v>
      </c>
      <c r="DE11" s="171" t="e">
        <f t="shared" ref="DE11:DE74" si="9">(((CW11*2)+(CY11*1)+(DA11*0)))/(CW11+CY11+DA11)</f>
        <v>#DIV/0!</v>
      </c>
      <c r="DF11" s="171" t="e">
        <f t="shared" ref="DF11:DF74" si="10">IF(DD11&gt;=50%,"KĐG",IF(DE11&gt;=1.6,"Đạt mục tiêu",IF(DE11&gt;=1,"Cần cố gắng","Chưa đạt")))</f>
        <v>#DIV/0!</v>
      </c>
      <c r="DG11" s="102"/>
    </row>
    <row r="12" spans="1:111">
      <c r="A12" s="137">
        <v>6</v>
      </c>
      <c r="B12" s="252"/>
      <c r="C12" s="235"/>
      <c r="D12" s="253"/>
      <c r="E12" s="254"/>
      <c r="F12" s="253"/>
      <c r="G12" s="254"/>
      <c r="H12" s="104" t="s">
        <v>1122</v>
      </c>
      <c r="I12" s="98"/>
      <c r="J12" s="98"/>
      <c r="K12" s="99" t="s">
        <v>1134</v>
      </c>
      <c r="L12" s="100" t="s">
        <v>1063</v>
      </c>
      <c r="M12" s="101" t="s">
        <v>648</v>
      </c>
      <c r="N12" s="102"/>
      <c r="O12" s="102"/>
      <c r="P12" s="102" t="s">
        <v>648</v>
      </c>
      <c r="Q12" s="102"/>
      <c r="R12" s="102"/>
      <c r="S12" s="102"/>
      <c r="T12" s="102"/>
      <c r="U12" s="102"/>
      <c r="V12" s="102"/>
      <c r="W12" s="102"/>
      <c r="X12" s="139">
        <f t="shared" si="0"/>
        <v>1</v>
      </c>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70">
        <f t="shared" si="1"/>
        <v>0</v>
      </c>
      <c r="CX12" s="169" t="e">
        <f t="shared" si="2"/>
        <v>#DIV/0!</v>
      </c>
      <c r="CY12" s="170">
        <f t="shared" si="3"/>
        <v>0</v>
      </c>
      <c r="CZ12" s="169" t="e">
        <f t="shared" si="4"/>
        <v>#DIV/0!</v>
      </c>
      <c r="DA12" s="170">
        <f t="shared" si="5"/>
        <v>0</v>
      </c>
      <c r="DB12" s="169" t="e">
        <f t="shared" si="6"/>
        <v>#DIV/0!</v>
      </c>
      <c r="DC12" s="170">
        <f t="shared" si="7"/>
        <v>0</v>
      </c>
      <c r="DD12" s="169" t="e">
        <f t="shared" si="8"/>
        <v>#DIV/0!</v>
      </c>
      <c r="DE12" s="171" t="e">
        <f t="shared" si="9"/>
        <v>#DIV/0!</v>
      </c>
      <c r="DF12" s="171" t="e">
        <f t="shared" si="10"/>
        <v>#DIV/0!</v>
      </c>
      <c r="DG12" s="102"/>
    </row>
    <row r="13" spans="1:111">
      <c r="A13" s="137">
        <v>7</v>
      </c>
      <c r="B13" s="252"/>
      <c r="C13" s="235"/>
      <c r="D13" s="253"/>
      <c r="E13" s="254"/>
      <c r="F13" s="253"/>
      <c r="G13" s="254"/>
      <c r="H13" s="104" t="s">
        <v>1123</v>
      </c>
      <c r="I13" s="98"/>
      <c r="J13" s="98"/>
      <c r="K13" s="99" t="s">
        <v>1134</v>
      </c>
      <c r="L13" s="100" t="s">
        <v>1063</v>
      </c>
      <c r="M13" s="101" t="s">
        <v>648</v>
      </c>
      <c r="N13" s="102"/>
      <c r="O13" s="102"/>
      <c r="P13" s="102"/>
      <c r="Q13" s="102" t="s">
        <v>648</v>
      </c>
      <c r="R13" s="102"/>
      <c r="S13" s="102"/>
      <c r="T13" s="102"/>
      <c r="U13" s="102"/>
      <c r="V13" s="102"/>
      <c r="W13" s="102"/>
      <c r="X13" s="139">
        <f t="shared" si="0"/>
        <v>1</v>
      </c>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70">
        <f t="shared" si="1"/>
        <v>0</v>
      </c>
      <c r="CX13" s="169" t="e">
        <f t="shared" si="2"/>
        <v>#DIV/0!</v>
      </c>
      <c r="CY13" s="170">
        <f t="shared" si="3"/>
        <v>0</v>
      </c>
      <c r="CZ13" s="169" t="e">
        <f t="shared" si="4"/>
        <v>#DIV/0!</v>
      </c>
      <c r="DA13" s="170">
        <f t="shared" si="5"/>
        <v>0</v>
      </c>
      <c r="DB13" s="169" t="e">
        <f t="shared" si="6"/>
        <v>#DIV/0!</v>
      </c>
      <c r="DC13" s="170">
        <f t="shared" si="7"/>
        <v>0</v>
      </c>
      <c r="DD13" s="169" t="e">
        <f t="shared" si="8"/>
        <v>#DIV/0!</v>
      </c>
      <c r="DE13" s="171" t="e">
        <f t="shared" si="9"/>
        <v>#DIV/0!</v>
      </c>
      <c r="DF13" s="171" t="e">
        <f t="shared" si="10"/>
        <v>#DIV/0!</v>
      </c>
      <c r="DG13" s="102"/>
    </row>
    <row r="14" spans="1:111" ht="14.25" customHeight="1">
      <c r="A14" s="137">
        <v>8</v>
      </c>
      <c r="B14" s="252"/>
      <c r="C14" s="235"/>
      <c r="D14" s="253"/>
      <c r="E14" s="254"/>
      <c r="F14" s="253"/>
      <c r="G14" s="254"/>
      <c r="H14" s="104" t="s">
        <v>1124</v>
      </c>
      <c r="I14" s="98"/>
      <c r="J14" s="98"/>
      <c r="K14" s="99" t="s">
        <v>1134</v>
      </c>
      <c r="L14" s="100" t="s">
        <v>1063</v>
      </c>
      <c r="M14" s="101" t="s">
        <v>648</v>
      </c>
      <c r="N14" s="102"/>
      <c r="O14" s="102"/>
      <c r="P14" s="102"/>
      <c r="Q14" s="102"/>
      <c r="R14" s="102" t="s">
        <v>648</v>
      </c>
      <c r="S14" s="102"/>
      <c r="T14" s="102"/>
      <c r="U14" s="102"/>
      <c r="V14" s="102"/>
      <c r="W14" s="102"/>
      <c r="X14" s="139">
        <f t="shared" si="0"/>
        <v>1</v>
      </c>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70">
        <f t="shared" si="1"/>
        <v>0</v>
      </c>
      <c r="CX14" s="169" t="e">
        <f t="shared" si="2"/>
        <v>#DIV/0!</v>
      </c>
      <c r="CY14" s="170">
        <f t="shared" si="3"/>
        <v>0</v>
      </c>
      <c r="CZ14" s="169" t="e">
        <f t="shared" si="4"/>
        <v>#DIV/0!</v>
      </c>
      <c r="DA14" s="170">
        <f t="shared" si="5"/>
        <v>0</v>
      </c>
      <c r="DB14" s="169" t="e">
        <f t="shared" si="6"/>
        <v>#DIV/0!</v>
      </c>
      <c r="DC14" s="170">
        <f t="shared" si="7"/>
        <v>0</v>
      </c>
      <c r="DD14" s="169" t="e">
        <f t="shared" si="8"/>
        <v>#DIV/0!</v>
      </c>
      <c r="DE14" s="171" t="e">
        <f t="shared" si="9"/>
        <v>#DIV/0!</v>
      </c>
      <c r="DF14" s="171" t="e">
        <f t="shared" si="10"/>
        <v>#DIV/0!</v>
      </c>
      <c r="DG14" s="102"/>
    </row>
    <row r="15" spans="1:111">
      <c r="A15" s="137">
        <v>9</v>
      </c>
      <c r="B15" s="252"/>
      <c r="C15" s="235"/>
      <c r="D15" s="253"/>
      <c r="E15" s="254"/>
      <c r="F15" s="253"/>
      <c r="G15" s="254"/>
      <c r="H15" s="104" t="s">
        <v>1125</v>
      </c>
      <c r="I15" s="98"/>
      <c r="J15" s="98"/>
      <c r="K15" s="99" t="s">
        <v>1134</v>
      </c>
      <c r="L15" s="100" t="s">
        <v>1063</v>
      </c>
      <c r="M15" s="101" t="s">
        <v>648</v>
      </c>
      <c r="N15" s="102"/>
      <c r="O15" s="102"/>
      <c r="P15" s="102"/>
      <c r="Q15" s="102"/>
      <c r="R15" s="102"/>
      <c r="S15" s="102" t="s">
        <v>648</v>
      </c>
      <c r="T15" s="102"/>
      <c r="U15" s="102"/>
      <c r="V15" s="102"/>
      <c r="W15" s="102"/>
      <c r="X15" s="139">
        <f t="shared" si="0"/>
        <v>1</v>
      </c>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70">
        <f t="shared" si="1"/>
        <v>0</v>
      </c>
      <c r="CX15" s="169" t="e">
        <f t="shared" si="2"/>
        <v>#DIV/0!</v>
      </c>
      <c r="CY15" s="170">
        <f t="shared" si="3"/>
        <v>0</v>
      </c>
      <c r="CZ15" s="169" t="e">
        <f t="shared" si="4"/>
        <v>#DIV/0!</v>
      </c>
      <c r="DA15" s="170">
        <f t="shared" si="5"/>
        <v>0</v>
      </c>
      <c r="DB15" s="169" t="e">
        <f t="shared" si="6"/>
        <v>#DIV/0!</v>
      </c>
      <c r="DC15" s="170">
        <f t="shared" si="7"/>
        <v>0</v>
      </c>
      <c r="DD15" s="169" t="e">
        <f t="shared" si="8"/>
        <v>#DIV/0!</v>
      </c>
      <c r="DE15" s="171" t="e">
        <f t="shared" si="9"/>
        <v>#DIV/0!</v>
      </c>
      <c r="DF15" s="171" t="e">
        <f t="shared" si="10"/>
        <v>#DIV/0!</v>
      </c>
      <c r="DG15" s="102"/>
    </row>
    <row r="16" spans="1:111">
      <c r="A16" s="137">
        <v>10</v>
      </c>
      <c r="B16" s="252"/>
      <c r="C16" s="235"/>
      <c r="D16" s="253"/>
      <c r="E16" s="254"/>
      <c r="F16" s="253"/>
      <c r="G16" s="254"/>
      <c r="H16" s="104" t="s">
        <v>1126</v>
      </c>
      <c r="I16" s="98"/>
      <c r="J16" s="98"/>
      <c r="K16" s="99" t="s">
        <v>1134</v>
      </c>
      <c r="L16" s="100" t="s">
        <v>1063</v>
      </c>
      <c r="M16" s="101" t="s">
        <v>648</v>
      </c>
      <c r="N16" s="102"/>
      <c r="O16" s="102"/>
      <c r="P16" s="102"/>
      <c r="Q16" s="102"/>
      <c r="R16" s="102"/>
      <c r="S16" s="102"/>
      <c r="T16" s="102" t="s">
        <v>648</v>
      </c>
      <c r="U16" s="102"/>
      <c r="V16" s="102"/>
      <c r="W16" s="102"/>
      <c r="X16" s="139">
        <f t="shared" si="0"/>
        <v>1</v>
      </c>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70">
        <f t="shared" si="1"/>
        <v>0</v>
      </c>
      <c r="CX16" s="169" t="e">
        <f t="shared" si="2"/>
        <v>#DIV/0!</v>
      </c>
      <c r="CY16" s="170">
        <f t="shared" si="3"/>
        <v>0</v>
      </c>
      <c r="CZ16" s="169" t="e">
        <f t="shared" si="4"/>
        <v>#DIV/0!</v>
      </c>
      <c r="DA16" s="170">
        <f t="shared" si="5"/>
        <v>0</v>
      </c>
      <c r="DB16" s="169" t="e">
        <f t="shared" si="6"/>
        <v>#DIV/0!</v>
      </c>
      <c r="DC16" s="170">
        <f t="shared" si="7"/>
        <v>0</v>
      </c>
      <c r="DD16" s="169" t="e">
        <f t="shared" si="8"/>
        <v>#DIV/0!</v>
      </c>
      <c r="DE16" s="171" t="e">
        <f t="shared" si="9"/>
        <v>#DIV/0!</v>
      </c>
      <c r="DF16" s="171" t="e">
        <f t="shared" si="10"/>
        <v>#DIV/0!</v>
      </c>
      <c r="DG16" s="102"/>
    </row>
    <row r="17" spans="1:111">
      <c r="A17" s="137">
        <v>11</v>
      </c>
      <c r="B17" s="252"/>
      <c r="C17" s="235"/>
      <c r="D17" s="253"/>
      <c r="E17" s="254"/>
      <c r="F17" s="253"/>
      <c r="G17" s="254"/>
      <c r="H17" s="104" t="s">
        <v>1127</v>
      </c>
      <c r="I17" s="98"/>
      <c r="J17" s="98"/>
      <c r="K17" s="99" t="s">
        <v>1134</v>
      </c>
      <c r="L17" s="100" t="s">
        <v>1063</v>
      </c>
      <c r="M17" s="101" t="s">
        <v>648</v>
      </c>
      <c r="N17" s="102"/>
      <c r="O17" s="102"/>
      <c r="P17" s="102"/>
      <c r="Q17" s="102"/>
      <c r="R17" s="102"/>
      <c r="S17" s="102"/>
      <c r="T17" s="102"/>
      <c r="U17" s="102" t="s">
        <v>648</v>
      </c>
      <c r="V17" s="102"/>
      <c r="W17" s="102"/>
      <c r="X17" s="139">
        <f t="shared" si="0"/>
        <v>1</v>
      </c>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70">
        <f t="shared" si="1"/>
        <v>0</v>
      </c>
      <c r="CX17" s="169" t="e">
        <f t="shared" si="2"/>
        <v>#DIV/0!</v>
      </c>
      <c r="CY17" s="170">
        <f t="shared" si="3"/>
        <v>0</v>
      </c>
      <c r="CZ17" s="169" t="e">
        <f t="shared" si="4"/>
        <v>#DIV/0!</v>
      </c>
      <c r="DA17" s="170">
        <f t="shared" si="5"/>
        <v>0</v>
      </c>
      <c r="DB17" s="169" t="e">
        <f t="shared" si="6"/>
        <v>#DIV/0!</v>
      </c>
      <c r="DC17" s="170">
        <f t="shared" si="7"/>
        <v>0</v>
      </c>
      <c r="DD17" s="169" t="e">
        <f t="shared" si="8"/>
        <v>#DIV/0!</v>
      </c>
      <c r="DE17" s="171" t="e">
        <f t="shared" si="9"/>
        <v>#DIV/0!</v>
      </c>
      <c r="DF17" s="171" t="e">
        <f t="shared" si="10"/>
        <v>#DIV/0!</v>
      </c>
      <c r="DG17" s="102"/>
    </row>
    <row r="18" spans="1:111">
      <c r="A18" s="137">
        <v>12</v>
      </c>
      <c r="B18" s="252"/>
      <c r="C18" s="235"/>
      <c r="D18" s="253"/>
      <c r="E18" s="254"/>
      <c r="F18" s="253"/>
      <c r="G18" s="254"/>
      <c r="H18" s="104" t="s">
        <v>1128</v>
      </c>
      <c r="I18" s="98"/>
      <c r="J18" s="98"/>
      <c r="K18" s="99" t="s">
        <v>1134</v>
      </c>
      <c r="L18" s="100" t="s">
        <v>1063</v>
      </c>
      <c r="M18" s="101" t="s">
        <v>648</v>
      </c>
      <c r="N18" s="102"/>
      <c r="O18" s="102"/>
      <c r="P18" s="102"/>
      <c r="Q18" s="102"/>
      <c r="R18" s="102"/>
      <c r="S18" s="102"/>
      <c r="T18" s="102"/>
      <c r="U18" s="102"/>
      <c r="V18" s="102" t="s">
        <v>648</v>
      </c>
      <c r="W18" s="102"/>
      <c r="X18" s="139">
        <f t="shared" si="0"/>
        <v>1</v>
      </c>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70">
        <f t="shared" si="1"/>
        <v>0</v>
      </c>
      <c r="CX18" s="169" t="e">
        <f t="shared" si="2"/>
        <v>#DIV/0!</v>
      </c>
      <c r="CY18" s="170">
        <f t="shared" si="3"/>
        <v>0</v>
      </c>
      <c r="CZ18" s="169" t="e">
        <f t="shared" si="4"/>
        <v>#DIV/0!</v>
      </c>
      <c r="DA18" s="170">
        <f t="shared" si="5"/>
        <v>0</v>
      </c>
      <c r="DB18" s="169" t="e">
        <f t="shared" si="6"/>
        <v>#DIV/0!</v>
      </c>
      <c r="DC18" s="170">
        <f t="shared" si="7"/>
        <v>0</v>
      </c>
      <c r="DD18" s="169" t="e">
        <f t="shared" si="8"/>
        <v>#DIV/0!</v>
      </c>
      <c r="DE18" s="171" t="e">
        <f t="shared" si="9"/>
        <v>#DIV/0!</v>
      </c>
      <c r="DF18" s="171" t="e">
        <f t="shared" si="10"/>
        <v>#DIV/0!</v>
      </c>
      <c r="DG18" s="102"/>
    </row>
    <row r="19" spans="1:111" ht="17.25" customHeight="1">
      <c r="A19" s="137">
        <v>13</v>
      </c>
      <c r="B19" s="252"/>
      <c r="C19" s="235"/>
      <c r="D19" s="253"/>
      <c r="E19" s="254"/>
      <c r="F19" s="253"/>
      <c r="G19" s="254"/>
      <c r="H19" s="104" t="s">
        <v>1129</v>
      </c>
      <c r="I19" s="98"/>
      <c r="J19" s="98"/>
      <c r="K19" s="99" t="s">
        <v>1134</v>
      </c>
      <c r="L19" s="100" t="s">
        <v>1063</v>
      </c>
      <c r="M19" s="101" t="s">
        <v>648</v>
      </c>
      <c r="N19" s="102"/>
      <c r="O19" s="102"/>
      <c r="P19" s="102"/>
      <c r="Q19" s="102"/>
      <c r="R19" s="102"/>
      <c r="S19" s="102"/>
      <c r="T19" s="102"/>
      <c r="U19" s="102"/>
      <c r="V19" s="102"/>
      <c r="W19" s="102" t="s">
        <v>648</v>
      </c>
      <c r="X19" s="139">
        <f t="shared" si="0"/>
        <v>1</v>
      </c>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70">
        <f t="shared" si="1"/>
        <v>0</v>
      </c>
      <c r="CX19" s="169" t="e">
        <f t="shared" si="2"/>
        <v>#DIV/0!</v>
      </c>
      <c r="CY19" s="170">
        <f t="shared" si="3"/>
        <v>0</v>
      </c>
      <c r="CZ19" s="169" t="e">
        <f t="shared" si="4"/>
        <v>#DIV/0!</v>
      </c>
      <c r="DA19" s="170">
        <f t="shared" si="5"/>
        <v>0</v>
      </c>
      <c r="DB19" s="169" t="e">
        <f t="shared" si="6"/>
        <v>#DIV/0!</v>
      </c>
      <c r="DC19" s="170">
        <f t="shared" si="7"/>
        <v>0</v>
      </c>
      <c r="DD19" s="169" t="e">
        <f t="shared" si="8"/>
        <v>#DIV/0!</v>
      </c>
      <c r="DE19" s="171" t="e">
        <f t="shared" si="9"/>
        <v>#DIV/0!</v>
      </c>
      <c r="DF19" s="171" t="e">
        <f t="shared" si="10"/>
        <v>#DIV/0!</v>
      </c>
      <c r="DG19" s="102"/>
    </row>
    <row r="20" spans="1:111" ht="19.5" customHeight="1">
      <c r="A20" s="137">
        <v>14</v>
      </c>
      <c r="B20" s="95">
        <v>7</v>
      </c>
      <c r="C20" s="234" t="s">
        <v>983</v>
      </c>
      <c r="D20" s="234"/>
      <c r="E20" s="234"/>
      <c r="F20" s="96" t="s">
        <v>1146</v>
      </c>
      <c r="G20" s="96" t="s">
        <v>1146</v>
      </c>
      <c r="H20" s="96" t="s">
        <v>1146</v>
      </c>
      <c r="I20" s="96" t="s">
        <v>1146</v>
      </c>
      <c r="J20" s="96" t="s">
        <v>1146</v>
      </c>
      <c r="K20" s="96" t="s">
        <v>1146</v>
      </c>
      <c r="L20" s="96" t="s">
        <v>1146</v>
      </c>
      <c r="M20" s="96" t="s">
        <v>1146</v>
      </c>
      <c r="N20" s="96" t="s">
        <v>1146</v>
      </c>
      <c r="O20" s="96" t="s">
        <v>1146</v>
      </c>
      <c r="P20" s="96" t="s">
        <v>1146</v>
      </c>
      <c r="Q20" s="96" t="s">
        <v>1146</v>
      </c>
      <c r="R20" s="96" t="s">
        <v>1146</v>
      </c>
      <c r="S20" s="96" t="s">
        <v>1146</v>
      </c>
      <c r="T20" s="96" t="s">
        <v>1146</v>
      </c>
      <c r="U20" s="96" t="s">
        <v>1146</v>
      </c>
      <c r="V20" s="96" t="s">
        <v>1146</v>
      </c>
      <c r="W20" s="96" t="s">
        <v>1146</v>
      </c>
      <c r="X20" s="139">
        <f t="shared" si="0"/>
        <v>0</v>
      </c>
      <c r="Y20" s="96" t="s">
        <v>1146</v>
      </c>
      <c r="Z20" s="96" t="s">
        <v>1146</v>
      </c>
      <c r="AA20" s="96"/>
      <c r="AB20" s="96" t="s">
        <v>1146</v>
      </c>
      <c r="AC20" s="96" t="s">
        <v>1146</v>
      </c>
      <c r="AD20" s="96" t="s">
        <v>1146</v>
      </c>
      <c r="AE20" s="96" t="s">
        <v>1146</v>
      </c>
      <c r="AF20" s="96" t="s">
        <v>1146</v>
      </c>
      <c r="AG20" s="96" t="s">
        <v>1146</v>
      </c>
      <c r="AH20" s="96" t="s">
        <v>1146</v>
      </c>
      <c r="AI20" s="96" t="s">
        <v>1146</v>
      </c>
      <c r="AJ20" s="96" t="s">
        <v>1146</v>
      </c>
      <c r="AK20" s="96" t="s">
        <v>1146</v>
      </c>
      <c r="AL20" s="96" t="s">
        <v>1146</v>
      </c>
      <c r="AM20" s="96" t="s">
        <v>1146</v>
      </c>
      <c r="AN20" s="96" t="s">
        <v>1146</v>
      </c>
      <c r="AO20" s="96" t="s">
        <v>1146</v>
      </c>
      <c r="AP20" s="96" t="s">
        <v>1146</v>
      </c>
      <c r="AQ20" s="96" t="s">
        <v>1146</v>
      </c>
      <c r="AR20" s="96" t="s">
        <v>1146</v>
      </c>
      <c r="AS20" s="96" t="s">
        <v>1146</v>
      </c>
      <c r="AT20" s="96" t="s">
        <v>1146</v>
      </c>
      <c r="AU20" s="96" t="s">
        <v>1146</v>
      </c>
      <c r="AV20" s="96" t="s">
        <v>1146</v>
      </c>
      <c r="AW20" s="96" t="s">
        <v>1146</v>
      </c>
      <c r="AX20" s="96" t="s">
        <v>1146</v>
      </c>
      <c r="AY20" s="96" t="s">
        <v>1146</v>
      </c>
      <c r="AZ20" s="96" t="s">
        <v>1146</v>
      </c>
      <c r="BA20" s="96" t="s">
        <v>1146</v>
      </c>
      <c r="BB20" s="96" t="s">
        <v>1146</v>
      </c>
      <c r="BC20" s="96" t="s">
        <v>1146</v>
      </c>
      <c r="BD20" s="96" t="s">
        <v>1146</v>
      </c>
      <c r="BE20" s="96" t="s">
        <v>1146</v>
      </c>
      <c r="BF20" s="96" t="s">
        <v>1146</v>
      </c>
      <c r="BG20" s="96" t="s">
        <v>1146</v>
      </c>
      <c r="BH20" s="96" t="s">
        <v>1146</v>
      </c>
      <c r="BI20" s="96" t="s">
        <v>1146</v>
      </c>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t="s">
        <v>1146</v>
      </c>
      <c r="CW20" s="96" t="s">
        <v>1146</v>
      </c>
      <c r="CX20" s="96" t="s">
        <v>1146</v>
      </c>
      <c r="CY20" s="96" t="s">
        <v>1146</v>
      </c>
      <c r="CZ20" s="96" t="s">
        <v>1146</v>
      </c>
      <c r="DA20" s="96" t="s">
        <v>1146</v>
      </c>
      <c r="DB20" s="96" t="s">
        <v>1146</v>
      </c>
      <c r="DC20" s="96" t="s">
        <v>1146</v>
      </c>
      <c r="DD20" s="96" t="s">
        <v>1146</v>
      </c>
      <c r="DE20" s="96" t="s">
        <v>1146</v>
      </c>
      <c r="DF20" s="96" t="s">
        <v>1146</v>
      </c>
      <c r="DG20" s="96" t="s">
        <v>1146</v>
      </c>
    </row>
    <row r="21" spans="1:111" ht="19.5" customHeight="1">
      <c r="A21" s="137">
        <v>15</v>
      </c>
      <c r="B21" s="95">
        <v>8</v>
      </c>
      <c r="C21" s="234" t="s">
        <v>1065</v>
      </c>
      <c r="D21" s="234"/>
      <c r="E21" s="234"/>
      <c r="F21" s="96" t="s">
        <v>1146</v>
      </c>
      <c r="G21" s="96" t="s">
        <v>1146</v>
      </c>
      <c r="H21" s="96" t="s">
        <v>1146</v>
      </c>
      <c r="I21" s="96" t="s">
        <v>1146</v>
      </c>
      <c r="J21" s="96" t="s">
        <v>1146</v>
      </c>
      <c r="K21" s="96" t="s">
        <v>1146</v>
      </c>
      <c r="L21" s="96" t="s">
        <v>1146</v>
      </c>
      <c r="M21" s="96" t="s">
        <v>1146</v>
      </c>
      <c r="N21" s="96" t="s">
        <v>1146</v>
      </c>
      <c r="O21" s="96" t="s">
        <v>1146</v>
      </c>
      <c r="P21" s="96" t="s">
        <v>1146</v>
      </c>
      <c r="Q21" s="96" t="s">
        <v>1146</v>
      </c>
      <c r="R21" s="96" t="s">
        <v>1146</v>
      </c>
      <c r="S21" s="96" t="s">
        <v>1146</v>
      </c>
      <c r="T21" s="96" t="s">
        <v>1146</v>
      </c>
      <c r="U21" s="96" t="s">
        <v>1146</v>
      </c>
      <c r="V21" s="96" t="s">
        <v>1146</v>
      </c>
      <c r="W21" s="96" t="s">
        <v>1146</v>
      </c>
      <c r="X21" s="139">
        <f t="shared" si="0"/>
        <v>0</v>
      </c>
      <c r="Y21" s="96" t="s">
        <v>1146</v>
      </c>
      <c r="Z21" s="96" t="s">
        <v>1146</v>
      </c>
      <c r="AA21" s="96"/>
      <c r="AB21" s="96" t="s">
        <v>1146</v>
      </c>
      <c r="AC21" s="96" t="s">
        <v>1146</v>
      </c>
      <c r="AD21" s="96" t="s">
        <v>1146</v>
      </c>
      <c r="AE21" s="96" t="s">
        <v>1146</v>
      </c>
      <c r="AF21" s="96" t="s">
        <v>1146</v>
      </c>
      <c r="AG21" s="96" t="s">
        <v>1146</v>
      </c>
      <c r="AH21" s="96" t="s">
        <v>1146</v>
      </c>
      <c r="AI21" s="96" t="s">
        <v>1146</v>
      </c>
      <c r="AJ21" s="96" t="s">
        <v>1146</v>
      </c>
      <c r="AK21" s="96" t="s">
        <v>1146</v>
      </c>
      <c r="AL21" s="96" t="s">
        <v>1146</v>
      </c>
      <c r="AM21" s="96" t="s">
        <v>1146</v>
      </c>
      <c r="AN21" s="96" t="s">
        <v>1146</v>
      </c>
      <c r="AO21" s="96" t="s">
        <v>1146</v>
      </c>
      <c r="AP21" s="96" t="s">
        <v>1146</v>
      </c>
      <c r="AQ21" s="96" t="s">
        <v>1146</v>
      </c>
      <c r="AR21" s="96" t="s">
        <v>1146</v>
      </c>
      <c r="AS21" s="96" t="s">
        <v>1146</v>
      </c>
      <c r="AT21" s="96" t="s">
        <v>1146</v>
      </c>
      <c r="AU21" s="96" t="s">
        <v>1146</v>
      </c>
      <c r="AV21" s="96" t="s">
        <v>1146</v>
      </c>
      <c r="AW21" s="96" t="s">
        <v>1146</v>
      </c>
      <c r="AX21" s="96" t="s">
        <v>1146</v>
      </c>
      <c r="AY21" s="96" t="s">
        <v>1146</v>
      </c>
      <c r="AZ21" s="96" t="s">
        <v>1146</v>
      </c>
      <c r="BA21" s="96" t="s">
        <v>1146</v>
      </c>
      <c r="BB21" s="96" t="s">
        <v>1146</v>
      </c>
      <c r="BC21" s="96" t="s">
        <v>1146</v>
      </c>
      <c r="BD21" s="96" t="s">
        <v>1146</v>
      </c>
      <c r="BE21" s="96" t="s">
        <v>1146</v>
      </c>
      <c r="BF21" s="96" t="s">
        <v>1146</v>
      </c>
      <c r="BG21" s="96" t="s">
        <v>1146</v>
      </c>
      <c r="BH21" s="96" t="s">
        <v>1146</v>
      </c>
      <c r="BI21" s="96" t="s">
        <v>1146</v>
      </c>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t="s">
        <v>1146</v>
      </c>
      <c r="CW21" s="96" t="s">
        <v>1146</v>
      </c>
      <c r="CX21" s="96" t="s">
        <v>1146</v>
      </c>
      <c r="CY21" s="96" t="s">
        <v>1146</v>
      </c>
      <c r="CZ21" s="96" t="s">
        <v>1146</v>
      </c>
      <c r="DA21" s="96" t="s">
        <v>1146</v>
      </c>
      <c r="DB21" s="96" t="s">
        <v>1146</v>
      </c>
      <c r="DC21" s="96" t="s">
        <v>1146</v>
      </c>
      <c r="DD21" s="96" t="s">
        <v>1146</v>
      </c>
      <c r="DE21" s="96" t="s">
        <v>1146</v>
      </c>
      <c r="DF21" s="96" t="s">
        <v>1146</v>
      </c>
      <c r="DG21" s="96" t="s">
        <v>1146</v>
      </c>
    </row>
    <row r="22" spans="1:111" ht="36" customHeight="1">
      <c r="A22" s="137">
        <v>16</v>
      </c>
      <c r="B22" s="105">
        <v>23</v>
      </c>
      <c r="C22" s="106" t="s">
        <v>28</v>
      </c>
      <c r="D22" s="107" t="s">
        <v>23</v>
      </c>
      <c r="E22" s="106" t="s">
        <v>359</v>
      </c>
      <c r="F22" s="107" t="s">
        <v>23</v>
      </c>
      <c r="G22" s="106" t="s">
        <v>359</v>
      </c>
      <c r="H22" s="106" t="s">
        <v>1300</v>
      </c>
      <c r="I22" s="98" t="s">
        <v>1230</v>
      </c>
      <c r="J22" s="98" t="s">
        <v>1059</v>
      </c>
      <c r="K22" s="99" t="s">
        <v>1134</v>
      </c>
      <c r="L22" s="100" t="s">
        <v>1063</v>
      </c>
      <c r="M22" s="101" t="s">
        <v>648</v>
      </c>
      <c r="N22" s="102"/>
      <c r="O22" s="102" t="s">
        <v>648</v>
      </c>
      <c r="P22" s="102"/>
      <c r="Q22" s="102"/>
      <c r="R22" s="102"/>
      <c r="S22" s="102"/>
      <c r="T22" s="102"/>
      <c r="U22" s="102"/>
      <c r="V22" s="102"/>
      <c r="W22" s="102"/>
      <c r="X22" s="139">
        <f t="shared" si="0"/>
        <v>1</v>
      </c>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70">
        <f t="shared" si="1"/>
        <v>0</v>
      </c>
      <c r="CX22" s="169" t="e">
        <f t="shared" si="2"/>
        <v>#DIV/0!</v>
      </c>
      <c r="CY22" s="170">
        <f t="shared" si="3"/>
        <v>0</v>
      </c>
      <c r="CZ22" s="169" t="e">
        <f t="shared" si="4"/>
        <v>#DIV/0!</v>
      </c>
      <c r="DA22" s="170">
        <f t="shared" si="5"/>
        <v>0</v>
      </c>
      <c r="DB22" s="169" t="e">
        <f t="shared" si="6"/>
        <v>#DIV/0!</v>
      </c>
      <c r="DC22" s="170">
        <f t="shared" si="7"/>
        <v>0</v>
      </c>
      <c r="DD22" s="169" t="e">
        <f t="shared" si="8"/>
        <v>#DIV/0!</v>
      </c>
      <c r="DE22" s="171" t="e">
        <f t="shared" si="9"/>
        <v>#DIV/0!</v>
      </c>
      <c r="DF22" s="171" t="e">
        <f t="shared" si="10"/>
        <v>#DIV/0!</v>
      </c>
      <c r="DG22" s="102"/>
    </row>
    <row r="23" spans="1:111" ht="31.5">
      <c r="A23" s="137">
        <v>17</v>
      </c>
      <c r="B23" s="105">
        <v>24</v>
      </c>
      <c r="C23" s="106" t="s">
        <v>360</v>
      </c>
      <c r="D23" s="107" t="s">
        <v>25</v>
      </c>
      <c r="E23" s="106" t="s">
        <v>361</v>
      </c>
      <c r="F23" s="107" t="s">
        <v>25</v>
      </c>
      <c r="G23" s="106"/>
      <c r="H23" s="106"/>
      <c r="I23" s="98"/>
      <c r="J23" s="98"/>
      <c r="K23" s="99" t="s">
        <v>1134</v>
      </c>
      <c r="L23" s="100" t="s">
        <v>1063</v>
      </c>
      <c r="M23" s="101" t="s">
        <v>648</v>
      </c>
      <c r="N23" s="102"/>
      <c r="O23" s="102"/>
      <c r="P23" s="102"/>
      <c r="Q23" s="102"/>
      <c r="R23" s="102"/>
      <c r="S23" s="102"/>
      <c r="T23" s="102"/>
      <c r="U23" s="102"/>
      <c r="V23" s="102"/>
      <c r="W23" s="102"/>
      <c r="X23" s="139">
        <f t="shared" si="0"/>
        <v>0</v>
      </c>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70">
        <f t="shared" si="1"/>
        <v>0</v>
      </c>
      <c r="CX23" s="169" t="e">
        <f t="shared" si="2"/>
        <v>#DIV/0!</v>
      </c>
      <c r="CY23" s="170">
        <f t="shared" si="3"/>
        <v>0</v>
      </c>
      <c r="CZ23" s="169" t="e">
        <f t="shared" si="4"/>
        <v>#DIV/0!</v>
      </c>
      <c r="DA23" s="170">
        <f t="shared" si="5"/>
        <v>0</v>
      </c>
      <c r="DB23" s="169" t="e">
        <f t="shared" si="6"/>
        <v>#DIV/0!</v>
      </c>
      <c r="DC23" s="170">
        <f t="shared" si="7"/>
        <v>0</v>
      </c>
      <c r="DD23" s="169" t="e">
        <f t="shared" si="8"/>
        <v>#DIV/0!</v>
      </c>
      <c r="DE23" s="171" t="e">
        <f t="shared" si="9"/>
        <v>#DIV/0!</v>
      </c>
      <c r="DF23" s="171" t="e">
        <f t="shared" si="10"/>
        <v>#DIV/0!</v>
      </c>
      <c r="DG23" s="102"/>
    </row>
    <row r="24" spans="1:111" ht="31.5">
      <c r="A24" s="137">
        <v>18</v>
      </c>
      <c r="B24" s="105">
        <v>25</v>
      </c>
      <c r="C24" s="106" t="s">
        <v>362</v>
      </c>
      <c r="D24" s="107" t="s">
        <v>23</v>
      </c>
      <c r="E24" s="106" t="s">
        <v>363</v>
      </c>
      <c r="F24" s="107" t="s">
        <v>25</v>
      </c>
      <c r="G24" s="106"/>
      <c r="H24" s="106"/>
      <c r="I24" s="98"/>
      <c r="J24" s="98"/>
      <c r="K24" s="99" t="s">
        <v>1134</v>
      </c>
      <c r="L24" s="100" t="s">
        <v>1063</v>
      </c>
      <c r="M24" s="101" t="s">
        <v>648</v>
      </c>
      <c r="N24" s="102"/>
      <c r="O24" s="102"/>
      <c r="P24" s="102"/>
      <c r="Q24" s="102"/>
      <c r="R24" s="102"/>
      <c r="S24" s="102"/>
      <c r="T24" s="102"/>
      <c r="U24" s="102"/>
      <c r="V24" s="102"/>
      <c r="W24" s="102"/>
      <c r="X24" s="139">
        <f t="shared" si="0"/>
        <v>0</v>
      </c>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70">
        <f t="shared" si="1"/>
        <v>0</v>
      </c>
      <c r="CX24" s="169" t="e">
        <f t="shared" si="2"/>
        <v>#DIV/0!</v>
      </c>
      <c r="CY24" s="170">
        <f t="shared" si="3"/>
        <v>0</v>
      </c>
      <c r="CZ24" s="169" t="e">
        <f t="shared" si="4"/>
        <v>#DIV/0!</v>
      </c>
      <c r="DA24" s="170">
        <f t="shared" si="5"/>
        <v>0</v>
      </c>
      <c r="DB24" s="169" t="e">
        <f t="shared" si="6"/>
        <v>#DIV/0!</v>
      </c>
      <c r="DC24" s="170">
        <f t="shared" si="7"/>
        <v>0</v>
      </c>
      <c r="DD24" s="169" t="e">
        <f t="shared" si="8"/>
        <v>#DIV/0!</v>
      </c>
      <c r="DE24" s="171" t="e">
        <f t="shared" si="9"/>
        <v>#DIV/0!</v>
      </c>
      <c r="DF24" s="171" t="e">
        <f t="shared" si="10"/>
        <v>#DIV/0!</v>
      </c>
      <c r="DG24" s="102"/>
    </row>
    <row r="25" spans="1:111" ht="47.25">
      <c r="A25" s="137">
        <v>19</v>
      </c>
      <c r="B25" s="105">
        <v>26</v>
      </c>
      <c r="C25" s="106" t="s">
        <v>364</v>
      </c>
      <c r="D25" s="107" t="s">
        <v>23</v>
      </c>
      <c r="E25" s="106" t="s">
        <v>365</v>
      </c>
      <c r="F25" s="107" t="s">
        <v>25</v>
      </c>
      <c r="G25" s="102"/>
      <c r="H25" s="102"/>
      <c r="I25" s="102"/>
      <c r="J25" s="102"/>
      <c r="K25" s="99" t="s">
        <v>1134</v>
      </c>
      <c r="L25" s="100" t="s">
        <v>1063</v>
      </c>
      <c r="M25" s="101" t="s">
        <v>648</v>
      </c>
      <c r="N25" s="102"/>
      <c r="O25" s="102"/>
      <c r="P25" s="102"/>
      <c r="Q25" s="102"/>
      <c r="R25" s="102"/>
      <c r="S25" s="102"/>
      <c r="T25" s="102"/>
      <c r="U25" s="102"/>
      <c r="V25" s="102"/>
      <c r="W25" s="102"/>
      <c r="X25" s="139">
        <f t="shared" si="0"/>
        <v>0</v>
      </c>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70">
        <f t="shared" si="1"/>
        <v>0</v>
      </c>
      <c r="CX25" s="169" t="e">
        <f t="shared" si="2"/>
        <v>#DIV/0!</v>
      </c>
      <c r="CY25" s="170">
        <f t="shared" si="3"/>
        <v>0</v>
      </c>
      <c r="CZ25" s="169" t="e">
        <f t="shared" si="4"/>
        <v>#DIV/0!</v>
      </c>
      <c r="DA25" s="170">
        <f t="shared" si="5"/>
        <v>0</v>
      </c>
      <c r="DB25" s="169" t="e">
        <f t="shared" si="6"/>
        <v>#DIV/0!</v>
      </c>
      <c r="DC25" s="170">
        <f t="shared" si="7"/>
        <v>0</v>
      </c>
      <c r="DD25" s="169" t="e">
        <f t="shared" si="8"/>
        <v>#DIV/0!</v>
      </c>
      <c r="DE25" s="171" t="e">
        <f t="shared" si="9"/>
        <v>#DIV/0!</v>
      </c>
      <c r="DF25" s="171" t="e">
        <f t="shared" si="10"/>
        <v>#DIV/0!</v>
      </c>
      <c r="DG25" s="102"/>
    </row>
    <row r="26" spans="1:111" ht="33.75" customHeight="1">
      <c r="A26" s="137">
        <v>20</v>
      </c>
      <c r="B26" s="105">
        <v>27</v>
      </c>
      <c r="C26" s="106" t="s">
        <v>366</v>
      </c>
      <c r="D26" s="107" t="s">
        <v>25</v>
      </c>
      <c r="E26" s="106" t="s">
        <v>367</v>
      </c>
      <c r="F26" s="107" t="s">
        <v>25</v>
      </c>
      <c r="G26" s="102"/>
      <c r="H26" s="102"/>
      <c r="I26" s="102"/>
      <c r="J26" s="102"/>
      <c r="K26" s="99" t="s">
        <v>1134</v>
      </c>
      <c r="L26" s="100" t="s">
        <v>1063</v>
      </c>
      <c r="M26" s="101" t="s">
        <v>648</v>
      </c>
      <c r="N26" s="102"/>
      <c r="O26" s="102"/>
      <c r="P26" s="102"/>
      <c r="Q26" s="102"/>
      <c r="R26" s="102"/>
      <c r="S26" s="102"/>
      <c r="T26" s="102"/>
      <c r="U26" s="102"/>
      <c r="V26" s="102"/>
      <c r="W26" s="102"/>
      <c r="X26" s="139">
        <f t="shared" si="0"/>
        <v>0</v>
      </c>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70">
        <f t="shared" si="1"/>
        <v>0</v>
      </c>
      <c r="CX26" s="169" t="e">
        <f t="shared" si="2"/>
        <v>#DIV/0!</v>
      </c>
      <c r="CY26" s="170">
        <f t="shared" si="3"/>
        <v>0</v>
      </c>
      <c r="CZ26" s="169" t="e">
        <f t="shared" si="4"/>
        <v>#DIV/0!</v>
      </c>
      <c r="DA26" s="170">
        <f t="shared" si="5"/>
        <v>0</v>
      </c>
      <c r="DB26" s="169" t="e">
        <f t="shared" si="6"/>
        <v>#DIV/0!</v>
      </c>
      <c r="DC26" s="170">
        <f t="shared" si="7"/>
        <v>0</v>
      </c>
      <c r="DD26" s="169" t="e">
        <f t="shared" si="8"/>
        <v>#DIV/0!</v>
      </c>
      <c r="DE26" s="171" t="e">
        <f t="shared" si="9"/>
        <v>#DIV/0!</v>
      </c>
      <c r="DF26" s="171" t="e">
        <f t="shared" si="10"/>
        <v>#DIV/0!</v>
      </c>
      <c r="DG26" s="102"/>
    </row>
    <row r="27" spans="1:111" ht="31.5">
      <c r="A27" s="137">
        <v>21</v>
      </c>
      <c r="B27" s="105">
        <v>28</v>
      </c>
      <c r="C27" s="106" t="s">
        <v>368</v>
      </c>
      <c r="D27" s="107" t="s">
        <v>25</v>
      </c>
      <c r="E27" s="106" t="s">
        <v>31</v>
      </c>
      <c r="F27" s="107" t="s">
        <v>25</v>
      </c>
      <c r="G27" s="102"/>
      <c r="H27" s="102"/>
      <c r="I27" s="102"/>
      <c r="J27" s="102"/>
      <c r="K27" s="99" t="s">
        <v>1134</v>
      </c>
      <c r="L27" s="100" t="s">
        <v>1063</v>
      </c>
      <c r="M27" s="101" t="s">
        <v>648</v>
      </c>
      <c r="N27" s="102"/>
      <c r="O27" s="102"/>
      <c r="P27" s="102"/>
      <c r="Q27" s="102"/>
      <c r="R27" s="102"/>
      <c r="S27" s="102"/>
      <c r="T27" s="102"/>
      <c r="U27" s="102"/>
      <c r="V27" s="102"/>
      <c r="W27" s="102"/>
      <c r="X27" s="139">
        <f t="shared" si="0"/>
        <v>0</v>
      </c>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70">
        <f t="shared" si="1"/>
        <v>0</v>
      </c>
      <c r="CX27" s="169" t="e">
        <f t="shared" si="2"/>
        <v>#DIV/0!</v>
      </c>
      <c r="CY27" s="170">
        <f t="shared" si="3"/>
        <v>0</v>
      </c>
      <c r="CZ27" s="169" t="e">
        <f t="shared" si="4"/>
        <v>#DIV/0!</v>
      </c>
      <c r="DA27" s="170">
        <f t="shared" si="5"/>
        <v>0</v>
      </c>
      <c r="DB27" s="169" t="e">
        <f t="shared" si="6"/>
        <v>#DIV/0!</v>
      </c>
      <c r="DC27" s="170">
        <f t="shared" si="7"/>
        <v>0</v>
      </c>
      <c r="DD27" s="169" t="e">
        <f t="shared" si="8"/>
        <v>#DIV/0!</v>
      </c>
      <c r="DE27" s="171" t="e">
        <f t="shared" si="9"/>
        <v>#DIV/0!</v>
      </c>
      <c r="DF27" s="171" t="e">
        <f t="shared" si="10"/>
        <v>#DIV/0!</v>
      </c>
      <c r="DG27" s="102"/>
    </row>
    <row r="28" spans="1:111" ht="47.25" customHeight="1">
      <c r="A28" s="137">
        <v>22</v>
      </c>
      <c r="B28" s="105">
        <v>29</v>
      </c>
      <c r="C28" s="106" t="s">
        <v>369</v>
      </c>
      <c r="D28" s="107" t="s">
        <v>23</v>
      </c>
      <c r="E28" s="106" t="s">
        <v>370</v>
      </c>
      <c r="F28" s="107" t="s">
        <v>25</v>
      </c>
      <c r="G28" s="102"/>
      <c r="H28" s="102"/>
      <c r="I28" s="102"/>
      <c r="J28" s="102"/>
      <c r="K28" s="99" t="s">
        <v>1134</v>
      </c>
      <c r="L28" s="100" t="s">
        <v>1063</v>
      </c>
      <c r="M28" s="101" t="s">
        <v>648</v>
      </c>
      <c r="N28" s="102"/>
      <c r="O28" s="102"/>
      <c r="P28" s="102"/>
      <c r="Q28" s="102"/>
      <c r="R28" s="102"/>
      <c r="S28" s="102"/>
      <c r="T28" s="102"/>
      <c r="U28" s="102"/>
      <c r="V28" s="102"/>
      <c r="W28" s="102"/>
      <c r="X28" s="139">
        <f t="shared" si="0"/>
        <v>0</v>
      </c>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70">
        <f t="shared" si="1"/>
        <v>0</v>
      </c>
      <c r="CX28" s="169" t="e">
        <f t="shared" si="2"/>
        <v>#DIV/0!</v>
      </c>
      <c r="CY28" s="170">
        <f t="shared" si="3"/>
        <v>0</v>
      </c>
      <c r="CZ28" s="169" t="e">
        <f t="shared" si="4"/>
        <v>#DIV/0!</v>
      </c>
      <c r="DA28" s="170">
        <f t="shared" si="5"/>
        <v>0</v>
      </c>
      <c r="DB28" s="169" t="e">
        <f t="shared" si="6"/>
        <v>#DIV/0!</v>
      </c>
      <c r="DC28" s="170">
        <f t="shared" si="7"/>
        <v>0</v>
      </c>
      <c r="DD28" s="169" t="e">
        <f t="shared" si="8"/>
        <v>#DIV/0!</v>
      </c>
      <c r="DE28" s="171" t="e">
        <f t="shared" si="9"/>
        <v>#DIV/0!</v>
      </c>
      <c r="DF28" s="171" t="e">
        <f t="shared" si="10"/>
        <v>#DIV/0!</v>
      </c>
      <c r="DG28" s="102"/>
    </row>
    <row r="29" spans="1:111" ht="35.25" customHeight="1">
      <c r="A29" s="137">
        <v>23</v>
      </c>
      <c r="B29" s="105">
        <v>30</v>
      </c>
      <c r="C29" s="106" t="s">
        <v>8</v>
      </c>
      <c r="D29" s="107" t="s">
        <v>23</v>
      </c>
      <c r="E29" s="106" t="s">
        <v>624</v>
      </c>
      <c r="F29" s="107" t="s">
        <v>105</v>
      </c>
      <c r="G29" s="102"/>
      <c r="H29" s="102"/>
      <c r="I29" s="102"/>
      <c r="J29" s="102"/>
      <c r="K29" s="99" t="s">
        <v>1134</v>
      </c>
      <c r="L29" s="100" t="s">
        <v>1063</v>
      </c>
      <c r="M29" s="101" t="s">
        <v>648</v>
      </c>
      <c r="N29" s="102"/>
      <c r="O29" s="102"/>
      <c r="P29" s="102"/>
      <c r="Q29" s="102"/>
      <c r="R29" s="102"/>
      <c r="S29" s="102"/>
      <c r="T29" s="102"/>
      <c r="U29" s="102"/>
      <c r="V29" s="102"/>
      <c r="W29" s="102"/>
      <c r="X29" s="139">
        <f t="shared" si="0"/>
        <v>0</v>
      </c>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70">
        <f t="shared" si="1"/>
        <v>0</v>
      </c>
      <c r="CX29" s="169" t="e">
        <f t="shared" si="2"/>
        <v>#DIV/0!</v>
      </c>
      <c r="CY29" s="170">
        <f t="shared" si="3"/>
        <v>0</v>
      </c>
      <c r="CZ29" s="169" t="e">
        <f t="shared" si="4"/>
        <v>#DIV/0!</v>
      </c>
      <c r="DA29" s="170">
        <f t="shared" si="5"/>
        <v>0</v>
      </c>
      <c r="DB29" s="169" t="e">
        <f t="shared" si="6"/>
        <v>#DIV/0!</v>
      </c>
      <c r="DC29" s="170">
        <f t="shared" si="7"/>
        <v>0</v>
      </c>
      <c r="DD29" s="169" t="e">
        <f t="shared" si="8"/>
        <v>#DIV/0!</v>
      </c>
      <c r="DE29" s="171" t="e">
        <f t="shared" si="9"/>
        <v>#DIV/0!</v>
      </c>
      <c r="DF29" s="171" t="e">
        <f t="shared" si="10"/>
        <v>#DIV/0!</v>
      </c>
      <c r="DG29" s="102"/>
    </row>
    <row r="30" spans="1:111" ht="31.5">
      <c r="A30" s="137">
        <v>24</v>
      </c>
      <c r="B30" s="105">
        <v>31</v>
      </c>
      <c r="C30" s="106" t="s">
        <v>371</v>
      </c>
      <c r="D30" s="107" t="s">
        <v>26</v>
      </c>
      <c r="E30" s="106" t="s">
        <v>372</v>
      </c>
      <c r="F30" s="107" t="s">
        <v>26</v>
      </c>
      <c r="G30" s="102"/>
      <c r="H30" s="102"/>
      <c r="I30" s="102"/>
      <c r="J30" s="102"/>
      <c r="K30" s="99" t="s">
        <v>1134</v>
      </c>
      <c r="L30" s="100" t="s">
        <v>1063</v>
      </c>
      <c r="M30" s="101" t="s">
        <v>648</v>
      </c>
      <c r="N30" s="102"/>
      <c r="O30" s="102"/>
      <c r="P30" s="102"/>
      <c r="Q30" s="102"/>
      <c r="R30" s="102"/>
      <c r="S30" s="102"/>
      <c r="T30" s="102"/>
      <c r="U30" s="102"/>
      <c r="V30" s="102"/>
      <c r="W30" s="102"/>
      <c r="X30" s="139">
        <f t="shared" si="0"/>
        <v>0</v>
      </c>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70">
        <f t="shared" si="1"/>
        <v>0</v>
      </c>
      <c r="CX30" s="169" t="e">
        <f t="shared" si="2"/>
        <v>#DIV/0!</v>
      </c>
      <c r="CY30" s="170">
        <f t="shared" si="3"/>
        <v>0</v>
      </c>
      <c r="CZ30" s="169" t="e">
        <f t="shared" si="4"/>
        <v>#DIV/0!</v>
      </c>
      <c r="DA30" s="170">
        <f t="shared" si="5"/>
        <v>0</v>
      </c>
      <c r="DB30" s="169" t="e">
        <f t="shared" si="6"/>
        <v>#DIV/0!</v>
      </c>
      <c r="DC30" s="170">
        <f t="shared" si="7"/>
        <v>0</v>
      </c>
      <c r="DD30" s="169" t="e">
        <f t="shared" si="8"/>
        <v>#DIV/0!</v>
      </c>
      <c r="DE30" s="171" t="e">
        <f t="shared" si="9"/>
        <v>#DIV/0!</v>
      </c>
      <c r="DF30" s="171" t="e">
        <f t="shared" si="10"/>
        <v>#DIV/0!</v>
      </c>
      <c r="DG30" s="102"/>
    </row>
    <row r="31" spans="1:111" ht="19.5" customHeight="1">
      <c r="A31" s="137">
        <v>25</v>
      </c>
      <c r="B31" s="95">
        <v>32</v>
      </c>
      <c r="C31" s="234" t="s">
        <v>1066</v>
      </c>
      <c r="D31" s="234"/>
      <c r="E31" s="234"/>
      <c r="F31" s="96" t="s">
        <v>1146</v>
      </c>
      <c r="G31" s="96" t="s">
        <v>1146</v>
      </c>
      <c r="H31" s="96" t="s">
        <v>1146</v>
      </c>
      <c r="I31" s="96" t="s">
        <v>1146</v>
      </c>
      <c r="J31" s="96" t="s">
        <v>1146</v>
      </c>
      <c r="K31" s="96" t="s">
        <v>1146</v>
      </c>
      <c r="L31" s="96" t="s">
        <v>1146</v>
      </c>
      <c r="M31" s="96" t="s">
        <v>1146</v>
      </c>
      <c r="N31" s="96" t="s">
        <v>1146</v>
      </c>
      <c r="O31" s="96" t="s">
        <v>1146</v>
      </c>
      <c r="P31" s="96" t="s">
        <v>1146</v>
      </c>
      <c r="Q31" s="96" t="s">
        <v>1146</v>
      </c>
      <c r="R31" s="96" t="s">
        <v>1146</v>
      </c>
      <c r="S31" s="96" t="s">
        <v>1146</v>
      </c>
      <c r="T31" s="96" t="s">
        <v>1146</v>
      </c>
      <c r="U31" s="96" t="s">
        <v>1146</v>
      </c>
      <c r="V31" s="96" t="s">
        <v>1146</v>
      </c>
      <c r="W31" s="96" t="s">
        <v>1146</v>
      </c>
      <c r="X31" s="139">
        <f t="shared" si="0"/>
        <v>0</v>
      </c>
      <c r="Y31" s="96" t="s">
        <v>1146</v>
      </c>
      <c r="Z31" s="96" t="s">
        <v>1146</v>
      </c>
      <c r="AA31" s="96"/>
      <c r="AB31" s="96" t="s">
        <v>1146</v>
      </c>
      <c r="AC31" s="96" t="s">
        <v>1146</v>
      </c>
      <c r="AD31" s="96" t="s">
        <v>1146</v>
      </c>
      <c r="AE31" s="96" t="s">
        <v>1146</v>
      </c>
      <c r="AF31" s="96" t="s">
        <v>1146</v>
      </c>
      <c r="AG31" s="96" t="s">
        <v>1146</v>
      </c>
      <c r="AH31" s="96" t="s">
        <v>1146</v>
      </c>
      <c r="AI31" s="96" t="s">
        <v>1146</v>
      </c>
      <c r="AJ31" s="96" t="s">
        <v>1146</v>
      </c>
      <c r="AK31" s="96" t="s">
        <v>1146</v>
      </c>
      <c r="AL31" s="96" t="s">
        <v>1146</v>
      </c>
      <c r="AM31" s="96" t="s">
        <v>1146</v>
      </c>
      <c r="AN31" s="96" t="s">
        <v>1146</v>
      </c>
      <c r="AO31" s="96" t="s">
        <v>1146</v>
      </c>
      <c r="AP31" s="96" t="s">
        <v>1146</v>
      </c>
      <c r="AQ31" s="96" t="s">
        <v>1146</v>
      </c>
      <c r="AR31" s="96" t="s">
        <v>1146</v>
      </c>
      <c r="AS31" s="96" t="s">
        <v>1146</v>
      </c>
      <c r="AT31" s="96" t="s">
        <v>1146</v>
      </c>
      <c r="AU31" s="96" t="s">
        <v>1146</v>
      </c>
      <c r="AV31" s="96" t="s">
        <v>1146</v>
      </c>
      <c r="AW31" s="96" t="s">
        <v>1146</v>
      </c>
      <c r="AX31" s="96" t="s">
        <v>1146</v>
      </c>
      <c r="AY31" s="96" t="s">
        <v>1146</v>
      </c>
      <c r="AZ31" s="96" t="s">
        <v>1146</v>
      </c>
      <c r="BA31" s="96" t="s">
        <v>1146</v>
      </c>
      <c r="BB31" s="96" t="s">
        <v>1146</v>
      </c>
      <c r="BC31" s="96" t="s">
        <v>1146</v>
      </c>
      <c r="BD31" s="96" t="s">
        <v>1146</v>
      </c>
      <c r="BE31" s="96" t="s">
        <v>1146</v>
      </c>
      <c r="BF31" s="96" t="s">
        <v>1146</v>
      </c>
      <c r="BG31" s="96" t="s">
        <v>1146</v>
      </c>
      <c r="BH31" s="96" t="s">
        <v>1146</v>
      </c>
      <c r="BI31" s="96" t="s">
        <v>1146</v>
      </c>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t="s">
        <v>1146</v>
      </c>
      <c r="CW31" s="96" t="s">
        <v>1146</v>
      </c>
      <c r="CX31" s="96" t="s">
        <v>1146</v>
      </c>
      <c r="CY31" s="96" t="s">
        <v>1146</v>
      </c>
      <c r="CZ31" s="96" t="s">
        <v>1146</v>
      </c>
      <c r="DA31" s="96" t="s">
        <v>1146</v>
      </c>
      <c r="DB31" s="96" t="s">
        <v>1146</v>
      </c>
      <c r="DC31" s="96" t="s">
        <v>1146</v>
      </c>
      <c r="DD31" s="96" t="s">
        <v>1146</v>
      </c>
      <c r="DE31" s="96" t="s">
        <v>1146</v>
      </c>
      <c r="DF31" s="96" t="s">
        <v>1146</v>
      </c>
      <c r="DG31" s="96" t="s">
        <v>1146</v>
      </c>
    </row>
    <row r="32" spans="1:111" ht="31.5">
      <c r="A32" s="137">
        <v>26</v>
      </c>
      <c r="B32" s="105">
        <v>42</v>
      </c>
      <c r="C32" s="106" t="s">
        <v>373</v>
      </c>
      <c r="D32" s="107" t="s">
        <v>25</v>
      </c>
      <c r="E32" s="106" t="s">
        <v>374</v>
      </c>
      <c r="F32" s="107" t="s">
        <v>25</v>
      </c>
      <c r="G32" s="102"/>
      <c r="H32" s="102"/>
      <c r="I32" s="102"/>
      <c r="J32" s="102"/>
      <c r="K32" s="99" t="s">
        <v>1134</v>
      </c>
      <c r="L32" s="100" t="s">
        <v>1063</v>
      </c>
      <c r="M32" s="101" t="s">
        <v>648</v>
      </c>
      <c r="N32" s="102"/>
      <c r="O32" s="102"/>
      <c r="P32" s="102"/>
      <c r="Q32" s="102"/>
      <c r="R32" s="102"/>
      <c r="S32" s="102"/>
      <c r="T32" s="102"/>
      <c r="U32" s="102"/>
      <c r="V32" s="102"/>
      <c r="W32" s="102"/>
      <c r="X32" s="139">
        <f t="shared" si="0"/>
        <v>0</v>
      </c>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70">
        <f t="shared" si="1"/>
        <v>0</v>
      </c>
      <c r="CX32" s="169" t="e">
        <f t="shared" si="2"/>
        <v>#DIV/0!</v>
      </c>
      <c r="CY32" s="170">
        <f t="shared" si="3"/>
        <v>0</v>
      </c>
      <c r="CZ32" s="169" t="e">
        <f t="shared" si="4"/>
        <v>#DIV/0!</v>
      </c>
      <c r="DA32" s="170">
        <f t="shared" si="5"/>
        <v>0</v>
      </c>
      <c r="DB32" s="169" t="e">
        <f t="shared" si="6"/>
        <v>#DIV/0!</v>
      </c>
      <c r="DC32" s="170">
        <f t="shared" si="7"/>
        <v>0</v>
      </c>
      <c r="DD32" s="169" t="e">
        <f t="shared" si="8"/>
        <v>#DIV/0!</v>
      </c>
      <c r="DE32" s="171" t="e">
        <f t="shared" si="9"/>
        <v>#DIV/0!</v>
      </c>
      <c r="DF32" s="171" t="e">
        <f t="shared" si="10"/>
        <v>#DIV/0!</v>
      </c>
      <c r="DG32" s="102"/>
    </row>
    <row r="33" spans="1:111" ht="31.5" customHeight="1">
      <c r="A33" s="137">
        <v>27</v>
      </c>
      <c r="B33" s="105">
        <v>43</v>
      </c>
      <c r="C33" s="106" t="s">
        <v>10</v>
      </c>
      <c r="D33" s="107" t="s">
        <v>23</v>
      </c>
      <c r="E33" s="106" t="s">
        <v>376</v>
      </c>
      <c r="F33" s="107" t="s">
        <v>25</v>
      </c>
      <c r="G33" s="102"/>
      <c r="H33" s="102"/>
      <c r="I33" s="102"/>
      <c r="J33" s="102"/>
      <c r="K33" s="99" t="s">
        <v>1134</v>
      </c>
      <c r="L33" s="100" t="s">
        <v>1063</v>
      </c>
      <c r="M33" s="101" t="s">
        <v>648</v>
      </c>
      <c r="N33" s="102"/>
      <c r="O33" s="102"/>
      <c r="P33" s="102"/>
      <c r="Q33" s="102"/>
      <c r="R33" s="102"/>
      <c r="S33" s="102"/>
      <c r="T33" s="102"/>
      <c r="U33" s="102"/>
      <c r="V33" s="102"/>
      <c r="W33" s="102"/>
      <c r="X33" s="139">
        <f t="shared" si="0"/>
        <v>0</v>
      </c>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70">
        <f t="shared" si="1"/>
        <v>0</v>
      </c>
      <c r="CX33" s="169" t="e">
        <f t="shared" si="2"/>
        <v>#DIV/0!</v>
      </c>
      <c r="CY33" s="170">
        <f t="shared" si="3"/>
        <v>0</v>
      </c>
      <c r="CZ33" s="169" t="e">
        <f t="shared" si="4"/>
        <v>#DIV/0!</v>
      </c>
      <c r="DA33" s="170">
        <f t="shared" si="5"/>
        <v>0</v>
      </c>
      <c r="DB33" s="169" t="e">
        <f t="shared" si="6"/>
        <v>#DIV/0!</v>
      </c>
      <c r="DC33" s="170">
        <f t="shared" si="7"/>
        <v>0</v>
      </c>
      <c r="DD33" s="169" t="e">
        <f t="shared" si="8"/>
        <v>#DIV/0!</v>
      </c>
      <c r="DE33" s="171" t="e">
        <f t="shared" si="9"/>
        <v>#DIV/0!</v>
      </c>
      <c r="DF33" s="171" t="e">
        <f t="shared" si="10"/>
        <v>#DIV/0!</v>
      </c>
      <c r="DG33" s="102"/>
    </row>
    <row r="34" spans="1:111" ht="31.5">
      <c r="A34" s="137">
        <v>28</v>
      </c>
      <c r="B34" s="105">
        <v>44</v>
      </c>
      <c r="C34" s="106" t="s">
        <v>377</v>
      </c>
      <c r="D34" s="107" t="s">
        <v>23</v>
      </c>
      <c r="E34" s="106" t="s">
        <v>378</v>
      </c>
      <c r="F34" s="107" t="s">
        <v>105</v>
      </c>
      <c r="G34" s="106"/>
      <c r="H34" s="108"/>
      <c r="I34" s="102"/>
      <c r="J34" s="102"/>
      <c r="K34" s="99" t="s">
        <v>1134</v>
      </c>
      <c r="L34" s="100" t="s">
        <v>1063</v>
      </c>
      <c r="M34" s="101" t="s">
        <v>648</v>
      </c>
      <c r="N34" s="102"/>
      <c r="O34" s="102"/>
      <c r="P34" s="102"/>
      <c r="Q34" s="102"/>
      <c r="R34" s="102"/>
      <c r="S34" s="102"/>
      <c r="T34" s="102"/>
      <c r="U34" s="102"/>
      <c r="V34" s="102"/>
      <c r="W34" s="102"/>
      <c r="X34" s="139">
        <f t="shared" si="0"/>
        <v>0</v>
      </c>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70">
        <f t="shared" si="1"/>
        <v>0</v>
      </c>
      <c r="CX34" s="169" t="e">
        <f t="shared" si="2"/>
        <v>#DIV/0!</v>
      </c>
      <c r="CY34" s="170">
        <f t="shared" si="3"/>
        <v>0</v>
      </c>
      <c r="CZ34" s="169" t="e">
        <f t="shared" si="4"/>
        <v>#DIV/0!</v>
      </c>
      <c r="DA34" s="170">
        <f t="shared" si="5"/>
        <v>0</v>
      </c>
      <c r="DB34" s="169" t="e">
        <f t="shared" si="6"/>
        <v>#DIV/0!</v>
      </c>
      <c r="DC34" s="170">
        <f t="shared" si="7"/>
        <v>0</v>
      </c>
      <c r="DD34" s="169" t="e">
        <f t="shared" si="8"/>
        <v>#DIV/0!</v>
      </c>
      <c r="DE34" s="171" t="e">
        <f t="shared" si="9"/>
        <v>#DIV/0!</v>
      </c>
      <c r="DF34" s="171" t="e">
        <f t="shared" si="10"/>
        <v>#DIV/0!</v>
      </c>
      <c r="DG34" s="102"/>
    </row>
    <row r="35" spans="1:111" ht="31.5">
      <c r="A35" s="137">
        <v>29</v>
      </c>
      <c r="B35" s="105">
        <v>45</v>
      </c>
      <c r="C35" s="106" t="s">
        <v>380</v>
      </c>
      <c r="D35" s="107" t="s">
        <v>25</v>
      </c>
      <c r="E35" s="106" t="s">
        <v>381</v>
      </c>
      <c r="F35" s="107" t="s">
        <v>25</v>
      </c>
      <c r="G35" s="102"/>
      <c r="H35" s="102"/>
      <c r="I35" s="102"/>
      <c r="J35" s="102"/>
      <c r="K35" s="99" t="s">
        <v>1134</v>
      </c>
      <c r="L35" s="100" t="s">
        <v>1063</v>
      </c>
      <c r="M35" s="101" t="s">
        <v>648</v>
      </c>
      <c r="N35" s="102"/>
      <c r="O35" s="102"/>
      <c r="P35" s="102"/>
      <c r="Q35" s="102"/>
      <c r="R35" s="102"/>
      <c r="S35" s="102"/>
      <c r="T35" s="102"/>
      <c r="U35" s="102"/>
      <c r="V35" s="102"/>
      <c r="W35" s="102"/>
      <c r="X35" s="139">
        <f t="shared" si="0"/>
        <v>0</v>
      </c>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70">
        <f t="shared" si="1"/>
        <v>0</v>
      </c>
      <c r="CX35" s="169" t="e">
        <f t="shared" si="2"/>
        <v>#DIV/0!</v>
      </c>
      <c r="CY35" s="170">
        <f t="shared" si="3"/>
        <v>0</v>
      </c>
      <c r="CZ35" s="169" t="e">
        <f t="shared" si="4"/>
        <v>#DIV/0!</v>
      </c>
      <c r="DA35" s="170">
        <f t="shared" si="5"/>
        <v>0</v>
      </c>
      <c r="DB35" s="169" t="e">
        <f t="shared" si="6"/>
        <v>#DIV/0!</v>
      </c>
      <c r="DC35" s="170">
        <f t="shared" si="7"/>
        <v>0</v>
      </c>
      <c r="DD35" s="169" t="e">
        <f t="shared" si="8"/>
        <v>#DIV/0!</v>
      </c>
      <c r="DE35" s="171" t="e">
        <f t="shared" si="9"/>
        <v>#DIV/0!</v>
      </c>
      <c r="DF35" s="171" t="e">
        <f t="shared" si="10"/>
        <v>#DIV/0!</v>
      </c>
      <c r="DG35" s="102"/>
    </row>
    <row r="36" spans="1:111" ht="21.75" customHeight="1">
      <c r="A36" s="137">
        <v>30</v>
      </c>
      <c r="B36" s="240">
        <v>46</v>
      </c>
      <c r="C36" s="242" t="s">
        <v>382</v>
      </c>
      <c r="D36" s="232" t="s">
        <v>105</v>
      </c>
      <c r="E36" s="242" t="s">
        <v>383</v>
      </c>
      <c r="F36" s="232" t="s">
        <v>105</v>
      </c>
      <c r="G36" s="104" t="s">
        <v>1293</v>
      </c>
      <c r="H36" s="108" t="s">
        <v>1296</v>
      </c>
      <c r="I36" s="102" t="s">
        <v>1294</v>
      </c>
      <c r="J36" s="102" t="s">
        <v>1298</v>
      </c>
      <c r="K36" s="99" t="s">
        <v>1134</v>
      </c>
      <c r="L36" s="100" t="s">
        <v>1063</v>
      </c>
      <c r="M36" s="101" t="s">
        <v>648</v>
      </c>
      <c r="N36" s="102"/>
      <c r="O36" s="102" t="s">
        <v>648</v>
      </c>
      <c r="P36" s="102"/>
      <c r="Q36" s="102"/>
      <c r="R36" s="102"/>
      <c r="S36" s="102"/>
      <c r="T36" s="102"/>
      <c r="U36" s="102"/>
      <c r="V36" s="102"/>
      <c r="W36" s="102"/>
      <c r="X36" s="139">
        <f t="shared" si="0"/>
        <v>1</v>
      </c>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70">
        <f t="shared" si="1"/>
        <v>0</v>
      </c>
      <c r="CX36" s="169" t="e">
        <f t="shared" si="2"/>
        <v>#DIV/0!</v>
      </c>
      <c r="CY36" s="170">
        <f t="shared" si="3"/>
        <v>0</v>
      </c>
      <c r="CZ36" s="169" t="e">
        <f t="shared" si="4"/>
        <v>#DIV/0!</v>
      </c>
      <c r="DA36" s="170">
        <f t="shared" si="5"/>
        <v>0</v>
      </c>
      <c r="DB36" s="169" t="e">
        <f t="shared" si="6"/>
        <v>#DIV/0!</v>
      </c>
      <c r="DC36" s="170">
        <f t="shared" si="7"/>
        <v>0</v>
      </c>
      <c r="DD36" s="169" t="e">
        <f t="shared" si="8"/>
        <v>#DIV/0!</v>
      </c>
      <c r="DE36" s="171" t="e">
        <f t="shared" si="9"/>
        <v>#DIV/0!</v>
      </c>
      <c r="DF36" s="171" t="e">
        <f t="shared" si="10"/>
        <v>#DIV/0!</v>
      </c>
      <c r="DG36" s="102"/>
    </row>
    <row r="37" spans="1:111" ht="21.75" customHeight="1">
      <c r="A37" s="137">
        <v>31</v>
      </c>
      <c r="B37" s="241"/>
      <c r="C37" s="243"/>
      <c r="D37" s="233"/>
      <c r="E37" s="243"/>
      <c r="F37" s="233"/>
      <c r="G37" s="104" t="s">
        <v>383</v>
      </c>
      <c r="H37" s="108" t="s">
        <v>1297</v>
      </c>
      <c r="I37" s="102" t="s">
        <v>1294</v>
      </c>
      <c r="J37" s="102" t="s">
        <v>1298</v>
      </c>
      <c r="K37" s="99" t="s">
        <v>1134</v>
      </c>
      <c r="L37" s="100" t="s">
        <v>1063</v>
      </c>
      <c r="M37" s="101" t="s">
        <v>648</v>
      </c>
      <c r="N37" s="102"/>
      <c r="O37" s="102"/>
      <c r="P37" s="102" t="s">
        <v>648</v>
      </c>
      <c r="Q37" s="102"/>
      <c r="R37" s="102"/>
      <c r="S37" s="102"/>
      <c r="T37" s="102"/>
      <c r="U37" s="102"/>
      <c r="V37" s="102"/>
      <c r="W37" s="102"/>
      <c r="X37" s="139">
        <f t="shared" si="0"/>
        <v>1</v>
      </c>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70">
        <f t="shared" si="1"/>
        <v>0</v>
      </c>
      <c r="CX37" s="169" t="e">
        <f t="shared" si="2"/>
        <v>#DIV/0!</v>
      </c>
      <c r="CY37" s="170">
        <f t="shared" si="3"/>
        <v>0</v>
      </c>
      <c r="CZ37" s="169" t="e">
        <f t="shared" si="4"/>
        <v>#DIV/0!</v>
      </c>
      <c r="DA37" s="170">
        <f t="shared" si="5"/>
        <v>0</v>
      </c>
      <c r="DB37" s="169" t="e">
        <f t="shared" si="6"/>
        <v>#DIV/0!</v>
      </c>
      <c r="DC37" s="170">
        <f t="shared" si="7"/>
        <v>0</v>
      </c>
      <c r="DD37" s="169" t="e">
        <f t="shared" si="8"/>
        <v>#DIV/0!</v>
      </c>
      <c r="DE37" s="171" t="e">
        <f t="shared" si="9"/>
        <v>#DIV/0!</v>
      </c>
      <c r="DF37" s="171" t="e">
        <f t="shared" si="10"/>
        <v>#DIV/0!</v>
      </c>
      <c r="DG37" s="102"/>
    </row>
    <row r="38" spans="1:111" ht="33.75" customHeight="1">
      <c r="A38" s="137">
        <v>32</v>
      </c>
      <c r="B38" s="105">
        <v>47</v>
      </c>
      <c r="C38" s="106" t="s">
        <v>384</v>
      </c>
      <c r="D38" s="107" t="s">
        <v>26</v>
      </c>
      <c r="E38" s="106" t="s">
        <v>385</v>
      </c>
      <c r="F38" s="107" t="s">
        <v>26</v>
      </c>
      <c r="G38" s="106"/>
      <c r="H38" s="106"/>
      <c r="I38" s="98"/>
      <c r="J38" s="102"/>
      <c r="K38" s="99" t="s">
        <v>1134</v>
      </c>
      <c r="L38" s="100" t="s">
        <v>1063</v>
      </c>
      <c r="M38" s="101" t="s">
        <v>648</v>
      </c>
      <c r="N38" s="102"/>
      <c r="O38" s="102"/>
      <c r="P38" s="102"/>
      <c r="Q38" s="102"/>
      <c r="R38" s="102"/>
      <c r="S38" s="102"/>
      <c r="T38" s="102"/>
      <c r="U38" s="102"/>
      <c r="V38" s="102"/>
      <c r="W38" s="102"/>
      <c r="X38" s="139">
        <f t="shared" si="0"/>
        <v>0</v>
      </c>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70">
        <f t="shared" si="1"/>
        <v>0</v>
      </c>
      <c r="CX38" s="169" t="e">
        <f t="shared" si="2"/>
        <v>#DIV/0!</v>
      </c>
      <c r="CY38" s="170">
        <f t="shared" si="3"/>
        <v>0</v>
      </c>
      <c r="CZ38" s="169" t="e">
        <f t="shared" si="4"/>
        <v>#DIV/0!</v>
      </c>
      <c r="DA38" s="170">
        <f t="shared" si="5"/>
        <v>0</v>
      </c>
      <c r="DB38" s="169" t="e">
        <f t="shared" si="6"/>
        <v>#DIV/0!</v>
      </c>
      <c r="DC38" s="170">
        <f t="shared" si="7"/>
        <v>0</v>
      </c>
      <c r="DD38" s="169" t="e">
        <f t="shared" si="8"/>
        <v>#DIV/0!</v>
      </c>
      <c r="DE38" s="171" t="e">
        <f t="shared" si="9"/>
        <v>#DIV/0!</v>
      </c>
      <c r="DF38" s="171" t="e">
        <f t="shared" si="10"/>
        <v>#DIV/0!</v>
      </c>
      <c r="DG38" s="102"/>
    </row>
    <row r="39" spans="1:111" ht="19.5" customHeight="1">
      <c r="A39" s="137">
        <v>33</v>
      </c>
      <c r="B39" s="105">
        <v>48</v>
      </c>
      <c r="C39" s="106" t="s">
        <v>631</v>
      </c>
      <c r="D39" s="107" t="s">
        <v>26</v>
      </c>
      <c r="E39" s="106" t="s">
        <v>632</v>
      </c>
      <c r="F39" s="107" t="s">
        <v>26</v>
      </c>
      <c r="G39" s="106" t="s">
        <v>632</v>
      </c>
      <c r="H39" s="108" t="s">
        <v>1295</v>
      </c>
      <c r="I39" s="102" t="s">
        <v>1294</v>
      </c>
      <c r="J39" s="102" t="s">
        <v>1299</v>
      </c>
      <c r="K39" s="99" t="s">
        <v>1134</v>
      </c>
      <c r="L39" s="100" t="s">
        <v>1063</v>
      </c>
      <c r="M39" s="101" t="s">
        <v>648</v>
      </c>
      <c r="N39" s="102"/>
      <c r="O39" s="102"/>
      <c r="P39" s="102"/>
      <c r="Q39" s="102"/>
      <c r="R39" s="102"/>
      <c r="S39" s="102"/>
      <c r="T39" s="102"/>
      <c r="U39" s="102"/>
      <c r="V39" s="102" t="s">
        <v>648</v>
      </c>
      <c r="W39" s="102"/>
      <c r="X39" s="139">
        <f t="shared" si="0"/>
        <v>1</v>
      </c>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70">
        <f t="shared" si="1"/>
        <v>0</v>
      </c>
      <c r="CX39" s="169" t="e">
        <f t="shared" si="2"/>
        <v>#DIV/0!</v>
      </c>
      <c r="CY39" s="170">
        <f t="shared" si="3"/>
        <v>0</v>
      </c>
      <c r="CZ39" s="169" t="e">
        <f t="shared" si="4"/>
        <v>#DIV/0!</v>
      </c>
      <c r="DA39" s="170">
        <f t="shared" si="5"/>
        <v>0</v>
      </c>
      <c r="DB39" s="169" t="e">
        <f t="shared" si="6"/>
        <v>#DIV/0!</v>
      </c>
      <c r="DC39" s="170">
        <f t="shared" si="7"/>
        <v>0</v>
      </c>
      <c r="DD39" s="169" t="e">
        <f t="shared" si="8"/>
        <v>#DIV/0!</v>
      </c>
      <c r="DE39" s="171" t="e">
        <f t="shared" si="9"/>
        <v>#DIV/0!</v>
      </c>
      <c r="DF39" s="171" t="e">
        <f t="shared" si="10"/>
        <v>#DIV/0!</v>
      </c>
      <c r="DG39" s="102"/>
    </row>
    <row r="40" spans="1:111" ht="19.5" customHeight="1">
      <c r="A40" s="137">
        <v>34</v>
      </c>
      <c r="B40" s="95">
        <v>49</v>
      </c>
      <c r="C40" s="234" t="s">
        <v>1036</v>
      </c>
      <c r="D40" s="234"/>
      <c r="E40" s="234"/>
      <c r="F40" s="96" t="s">
        <v>1146</v>
      </c>
      <c r="G40" s="96" t="s">
        <v>1146</v>
      </c>
      <c r="H40" s="96" t="s">
        <v>1146</v>
      </c>
      <c r="I40" s="96" t="s">
        <v>1146</v>
      </c>
      <c r="J40" s="96" t="s">
        <v>1146</v>
      </c>
      <c r="K40" s="96" t="s">
        <v>1146</v>
      </c>
      <c r="L40" s="96" t="s">
        <v>1146</v>
      </c>
      <c r="M40" s="96" t="s">
        <v>1146</v>
      </c>
      <c r="N40" s="96" t="s">
        <v>1146</v>
      </c>
      <c r="O40" s="96" t="s">
        <v>1146</v>
      </c>
      <c r="P40" s="96" t="s">
        <v>1146</v>
      </c>
      <c r="Q40" s="96" t="s">
        <v>1146</v>
      </c>
      <c r="R40" s="96" t="s">
        <v>1146</v>
      </c>
      <c r="S40" s="96" t="s">
        <v>1146</v>
      </c>
      <c r="T40" s="96" t="s">
        <v>1146</v>
      </c>
      <c r="U40" s="96" t="s">
        <v>1146</v>
      </c>
      <c r="V40" s="96" t="s">
        <v>1146</v>
      </c>
      <c r="W40" s="96" t="s">
        <v>1146</v>
      </c>
      <c r="X40" s="139">
        <f t="shared" si="0"/>
        <v>0</v>
      </c>
      <c r="Y40" s="96" t="s">
        <v>1146</v>
      </c>
      <c r="Z40" s="96" t="s">
        <v>1146</v>
      </c>
      <c r="AA40" s="96"/>
      <c r="AB40" s="96" t="s">
        <v>1146</v>
      </c>
      <c r="AC40" s="96" t="s">
        <v>1146</v>
      </c>
      <c r="AD40" s="96" t="s">
        <v>1146</v>
      </c>
      <c r="AE40" s="96" t="s">
        <v>1146</v>
      </c>
      <c r="AF40" s="96" t="s">
        <v>1146</v>
      </c>
      <c r="AG40" s="96" t="s">
        <v>1146</v>
      </c>
      <c r="AH40" s="96" t="s">
        <v>1146</v>
      </c>
      <c r="AI40" s="96" t="s">
        <v>1146</v>
      </c>
      <c r="AJ40" s="96" t="s">
        <v>1146</v>
      </c>
      <c r="AK40" s="96" t="s">
        <v>1146</v>
      </c>
      <c r="AL40" s="96" t="s">
        <v>1146</v>
      </c>
      <c r="AM40" s="96" t="s">
        <v>1146</v>
      </c>
      <c r="AN40" s="96" t="s">
        <v>1146</v>
      </c>
      <c r="AO40" s="96" t="s">
        <v>1146</v>
      </c>
      <c r="AP40" s="96" t="s">
        <v>1146</v>
      </c>
      <c r="AQ40" s="96" t="s">
        <v>1146</v>
      </c>
      <c r="AR40" s="96" t="s">
        <v>1146</v>
      </c>
      <c r="AS40" s="96" t="s">
        <v>1146</v>
      </c>
      <c r="AT40" s="96" t="s">
        <v>1146</v>
      </c>
      <c r="AU40" s="96" t="s">
        <v>1146</v>
      </c>
      <c r="AV40" s="96" t="s">
        <v>1146</v>
      </c>
      <c r="AW40" s="96" t="s">
        <v>1146</v>
      </c>
      <c r="AX40" s="96" t="s">
        <v>1146</v>
      </c>
      <c r="AY40" s="96" t="s">
        <v>1146</v>
      </c>
      <c r="AZ40" s="96" t="s">
        <v>1146</v>
      </c>
      <c r="BA40" s="96" t="s">
        <v>1146</v>
      </c>
      <c r="BB40" s="96" t="s">
        <v>1146</v>
      </c>
      <c r="BC40" s="96" t="s">
        <v>1146</v>
      </c>
      <c r="BD40" s="96" t="s">
        <v>1146</v>
      </c>
      <c r="BE40" s="96" t="s">
        <v>1146</v>
      </c>
      <c r="BF40" s="96" t="s">
        <v>1146</v>
      </c>
      <c r="BG40" s="96" t="s">
        <v>1146</v>
      </c>
      <c r="BH40" s="96" t="s">
        <v>1146</v>
      </c>
      <c r="BI40" s="96" t="s">
        <v>1146</v>
      </c>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t="s">
        <v>1146</v>
      </c>
      <c r="CW40" s="96" t="s">
        <v>1146</v>
      </c>
      <c r="CX40" s="96" t="s">
        <v>1146</v>
      </c>
      <c r="CY40" s="96" t="s">
        <v>1146</v>
      </c>
      <c r="CZ40" s="96" t="s">
        <v>1146</v>
      </c>
      <c r="DA40" s="96" t="s">
        <v>1146</v>
      </c>
      <c r="DB40" s="96" t="s">
        <v>1146</v>
      </c>
      <c r="DC40" s="96" t="s">
        <v>1146</v>
      </c>
      <c r="DD40" s="96" t="s">
        <v>1146</v>
      </c>
      <c r="DE40" s="96" t="s">
        <v>1146</v>
      </c>
      <c r="DF40" s="96" t="s">
        <v>1146</v>
      </c>
      <c r="DG40" s="96" t="s">
        <v>1146</v>
      </c>
    </row>
    <row r="41" spans="1:111" ht="60.75" customHeight="1">
      <c r="A41" s="137">
        <v>35</v>
      </c>
      <c r="B41" s="105">
        <v>52</v>
      </c>
      <c r="C41" s="106" t="s">
        <v>388</v>
      </c>
      <c r="D41" s="107" t="s">
        <v>25</v>
      </c>
      <c r="E41" s="106" t="s">
        <v>389</v>
      </c>
      <c r="F41" s="107" t="s">
        <v>25</v>
      </c>
      <c r="G41" s="102"/>
      <c r="H41" s="102"/>
      <c r="I41" s="102"/>
      <c r="J41" s="102"/>
      <c r="K41" s="99" t="s">
        <v>1134</v>
      </c>
      <c r="L41" s="100" t="s">
        <v>1063</v>
      </c>
      <c r="M41" s="101" t="s">
        <v>648</v>
      </c>
      <c r="N41" s="102"/>
      <c r="O41" s="102"/>
      <c r="P41" s="102"/>
      <c r="Q41" s="102"/>
      <c r="R41" s="102"/>
      <c r="S41" s="102"/>
      <c r="T41" s="102"/>
      <c r="U41" s="102"/>
      <c r="V41" s="102"/>
      <c r="W41" s="102"/>
      <c r="X41" s="139">
        <f t="shared" si="0"/>
        <v>0</v>
      </c>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70">
        <f t="shared" si="1"/>
        <v>0</v>
      </c>
      <c r="CX41" s="169" t="e">
        <f t="shared" si="2"/>
        <v>#DIV/0!</v>
      </c>
      <c r="CY41" s="170">
        <f t="shared" si="3"/>
        <v>0</v>
      </c>
      <c r="CZ41" s="169" t="e">
        <f t="shared" si="4"/>
        <v>#DIV/0!</v>
      </c>
      <c r="DA41" s="170">
        <f t="shared" si="5"/>
        <v>0</v>
      </c>
      <c r="DB41" s="169" t="e">
        <f t="shared" si="6"/>
        <v>#DIV/0!</v>
      </c>
      <c r="DC41" s="170">
        <f t="shared" si="7"/>
        <v>0</v>
      </c>
      <c r="DD41" s="169" t="e">
        <f t="shared" si="8"/>
        <v>#DIV/0!</v>
      </c>
      <c r="DE41" s="171" t="e">
        <f t="shared" si="9"/>
        <v>#DIV/0!</v>
      </c>
      <c r="DF41" s="171" t="e">
        <f t="shared" si="10"/>
        <v>#DIV/0!</v>
      </c>
      <c r="DG41" s="102"/>
    </row>
    <row r="42" spans="1:111" ht="60" customHeight="1">
      <c r="A42" s="137">
        <v>36</v>
      </c>
      <c r="B42" s="105">
        <v>55</v>
      </c>
      <c r="C42" s="106" t="s">
        <v>392</v>
      </c>
      <c r="D42" s="107" t="s">
        <v>23</v>
      </c>
      <c r="E42" s="106" t="s">
        <v>393</v>
      </c>
      <c r="F42" s="107" t="s">
        <v>25</v>
      </c>
      <c r="G42" s="102"/>
      <c r="H42" s="102"/>
      <c r="I42" s="102"/>
      <c r="J42" s="102"/>
      <c r="K42" s="99" t="s">
        <v>1134</v>
      </c>
      <c r="L42" s="100" t="s">
        <v>1063</v>
      </c>
      <c r="M42" s="101" t="s">
        <v>648</v>
      </c>
      <c r="N42" s="102"/>
      <c r="O42" s="102"/>
      <c r="P42" s="102"/>
      <c r="Q42" s="102"/>
      <c r="R42" s="102"/>
      <c r="S42" s="102"/>
      <c r="T42" s="102"/>
      <c r="U42" s="102"/>
      <c r="V42" s="102"/>
      <c r="W42" s="102"/>
      <c r="X42" s="139">
        <f t="shared" si="0"/>
        <v>0</v>
      </c>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70">
        <f t="shared" si="1"/>
        <v>0</v>
      </c>
      <c r="CX42" s="169" t="e">
        <f t="shared" si="2"/>
        <v>#DIV/0!</v>
      </c>
      <c r="CY42" s="170">
        <f t="shared" si="3"/>
        <v>0</v>
      </c>
      <c r="CZ42" s="169" t="e">
        <f t="shared" si="4"/>
        <v>#DIV/0!</v>
      </c>
      <c r="DA42" s="170">
        <f t="shared" si="5"/>
        <v>0</v>
      </c>
      <c r="DB42" s="169" t="e">
        <f t="shared" si="6"/>
        <v>#DIV/0!</v>
      </c>
      <c r="DC42" s="170">
        <f t="shared" si="7"/>
        <v>0</v>
      </c>
      <c r="DD42" s="169" t="e">
        <f t="shared" si="8"/>
        <v>#DIV/0!</v>
      </c>
      <c r="DE42" s="171" t="e">
        <f t="shared" si="9"/>
        <v>#DIV/0!</v>
      </c>
      <c r="DF42" s="171" t="e">
        <f t="shared" si="10"/>
        <v>#DIV/0!</v>
      </c>
      <c r="DG42" s="102"/>
    </row>
    <row r="43" spans="1:111" ht="31.5">
      <c r="A43" s="137">
        <v>37</v>
      </c>
      <c r="B43" s="105">
        <v>58</v>
      </c>
      <c r="C43" s="106" t="s">
        <v>396</v>
      </c>
      <c r="D43" s="107" t="s">
        <v>25</v>
      </c>
      <c r="E43" s="106" t="s">
        <v>397</v>
      </c>
      <c r="F43" s="107" t="s">
        <v>25</v>
      </c>
      <c r="G43" s="106"/>
      <c r="H43" s="106"/>
      <c r="I43" s="98"/>
      <c r="J43" s="102"/>
      <c r="K43" s="99" t="s">
        <v>1134</v>
      </c>
      <c r="L43" s="100" t="s">
        <v>1063</v>
      </c>
      <c r="M43" s="101" t="s">
        <v>648</v>
      </c>
      <c r="N43" s="102"/>
      <c r="O43" s="102"/>
      <c r="P43" s="102"/>
      <c r="Q43" s="102"/>
      <c r="R43" s="102"/>
      <c r="S43" s="102"/>
      <c r="T43" s="102"/>
      <c r="U43" s="102"/>
      <c r="V43" s="102"/>
      <c r="W43" s="102"/>
      <c r="X43" s="139">
        <f t="shared" si="0"/>
        <v>0</v>
      </c>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70">
        <f t="shared" si="1"/>
        <v>0</v>
      </c>
      <c r="CX43" s="169" t="e">
        <f t="shared" si="2"/>
        <v>#DIV/0!</v>
      </c>
      <c r="CY43" s="170">
        <f t="shared" si="3"/>
        <v>0</v>
      </c>
      <c r="CZ43" s="169" t="e">
        <f t="shared" si="4"/>
        <v>#DIV/0!</v>
      </c>
      <c r="DA43" s="170">
        <f t="shared" si="5"/>
        <v>0</v>
      </c>
      <c r="DB43" s="169" t="e">
        <f t="shared" si="6"/>
        <v>#DIV/0!</v>
      </c>
      <c r="DC43" s="170">
        <f t="shared" si="7"/>
        <v>0</v>
      </c>
      <c r="DD43" s="169" t="e">
        <f t="shared" si="8"/>
        <v>#DIV/0!</v>
      </c>
      <c r="DE43" s="171" t="e">
        <f t="shared" si="9"/>
        <v>#DIV/0!</v>
      </c>
      <c r="DF43" s="171" t="e">
        <f t="shared" si="10"/>
        <v>#DIV/0!</v>
      </c>
      <c r="DG43" s="102"/>
    </row>
    <row r="44" spans="1:111" ht="35.25" customHeight="1">
      <c r="A44" s="137">
        <v>38</v>
      </c>
      <c r="B44" s="105">
        <v>61</v>
      </c>
      <c r="C44" s="106" t="s">
        <v>400</v>
      </c>
      <c r="D44" s="107" t="s">
        <v>25</v>
      </c>
      <c r="E44" s="106" t="s">
        <v>401</v>
      </c>
      <c r="F44" s="107" t="s">
        <v>25</v>
      </c>
      <c r="G44" s="102"/>
      <c r="H44" s="102"/>
      <c r="I44" s="102"/>
      <c r="J44" s="102"/>
      <c r="K44" s="99" t="s">
        <v>1134</v>
      </c>
      <c r="L44" s="100" t="s">
        <v>1063</v>
      </c>
      <c r="M44" s="101" t="s">
        <v>648</v>
      </c>
      <c r="N44" s="102"/>
      <c r="O44" s="102"/>
      <c r="P44" s="102"/>
      <c r="Q44" s="102"/>
      <c r="R44" s="102"/>
      <c r="S44" s="102"/>
      <c r="T44" s="102"/>
      <c r="U44" s="102"/>
      <c r="V44" s="102"/>
      <c r="W44" s="102"/>
      <c r="X44" s="139">
        <f t="shared" si="0"/>
        <v>0</v>
      </c>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70">
        <f t="shared" si="1"/>
        <v>0</v>
      </c>
      <c r="CX44" s="169" t="e">
        <f t="shared" si="2"/>
        <v>#DIV/0!</v>
      </c>
      <c r="CY44" s="170">
        <f t="shared" si="3"/>
        <v>0</v>
      </c>
      <c r="CZ44" s="169" t="e">
        <f t="shared" si="4"/>
        <v>#DIV/0!</v>
      </c>
      <c r="DA44" s="170">
        <f t="shared" si="5"/>
        <v>0</v>
      </c>
      <c r="DB44" s="169" t="e">
        <f t="shared" si="6"/>
        <v>#DIV/0!</v>
      </c>
      <c r="DC44" s="170">
        <f t="shared" si="7"/>
        <v>0</v>
      </c>
      <c r="DD44" s="169" t="e">
        <f t="shared" si="8"/>
        <v>#DIV/0!</v>
      </c>
      <c r="DE44" s="171" t="e">
        <f t="shared" si="9"/>
        <v>#DIV/0!</v>
      </c>
      <c r="DF44" s="171" t="e">
        <f t="shared" si="10"/>
        <v>#DIV/0!</v>
      </c>
      <c r="DG44" s="102"/>
    </row>
    <row r="45" spans="1:111" ht="42" customHeight="1">
      <c r="A45" s="137">
        <v>39</v>
      </c>
      <c r="B45" s="105">
        <v>64</v>
      </c>
      <c r="C45" s="106" t="s">
        <v>404</v>
      </c>
      <c r="D45" s="107" t="s">
        <v>25</v>
      </c>
      <c r="E45" s="106" t="s">
        <v>405</v>
      </c>
      <c r="F45" s="107" t="s">
        <v>25</v>
      </c>
      <c r="G45" s="102"/>
      <c r="H45" s="102"/>
      <c r="I45" s="102"/>
      <c r="J45" s="102"/>
      <c r="K45" s="99" t="s">
        <v>1134</v>
      </c>
      <c r="L45" s="100" t="s">
        <v>1063</v>
      </c>
      <c r="M45" s="101" t="s">
        <v>648</v>
      </c>
      <c r="N45" s="102"/>
      <c r="O45" s="102"/>
      <c r="P45" s="102"/>
      <c r="Q45" s="102"/>
      <c r="R45" s="102"/>
      <c r="S45" s="102"/>
      <c r="T45" s="102"/>
      <c r="U45" s="102"/>
      <c r="V45" s="102"/>
      <c r="W45" s="102"/>
      <c r="X45" s="139">
        <f t="shared" si="0"/>
        <v>0</v>
      </c>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70">
        <f t="shared" si="1"/>
        <v>0</v>
      </c>
      <c r="CX45" s="169" t="e">
        <f t="shared" si="2"/>
        <v>#DIV/0!</v>
      </c>
      <c r="CY45" s="170">
        <f t="shared" si="3"/>
        <v>0</v>
      </c>
      <c r="CZ45" s="169" t="e">
        <f t="shared" si="4"/>
        <v>#DIV/0!</v>
      </c>
      <c r="DA45" s="170">
        <f t="shared" si="5"/>
        <v>0</v>
      </c>
      <c r="DB45" s="169" t="e">
        <f t="shared" si="6"/>
        <v>#DIV/0!</v>
      </c>
      <c r="DC45" s="170">
        <f t="shared" si="7"/>
        <v>0</v>
      </c>
      <c r="DD45" s="169" t="e">
        <f t="shared" si="8"/>
        <v>#DIV/0!</v>
      </c>
      <c r="DE45" s="171" t="e">
        <f t="shared" si="9"/>
        <v>#DIV/0!</v>
      </c>
      <c r="DF45" s="171" t="e">
        <f t="shared" si="10"/>
        <v>#DIV/0!</v>
      </c>
      <c r="DG45" s="102"/>
    </row>
    <row r="46" spans="1:111" ht="19.5" customHeight="1">
      <c r="A46" s="137">
        <v>40</v>
      </c>
      <c r="B46" s="95">
        <v>65</v>
      </c>
      <c r="C46" s="234" t="s">
        <v>1037</v>
      </c>
      <c r="D46" s="234"/>
      <c r="E46" s="234"/>
      <c r="F46" s="96" t="s">
        <v>1146</v>
      </c>
      <c r="G46" s="96" t="s">
        <v>1146</v>
      </c>
      <c r="H46" s="96" t="s">
        <v>1146</v>
      </c>
      <c r="I46" s="96" t="s">
        <v>1146</v>
      </c>
      <c r="J46" s="96" t="s">
        <v>1146</v>
      </c>
      <c r="K46" s="96" t="s">
        <v>1146</v>
      </c>
      <c r="L46" s="96" t="s">
        <v>1146</v>
      </c>
      <c r="M46" s="96" t="s">
        <v>1146</v>
      </c>
      <c r="N46" s="96" t="s">
        <v>1146</v>
      </c>
      <c r="O46" s="96" t="s">
        <v>1146</v>
      </c>
      <c r="P46" s="96" t="s">
        <v>1146</v>
      </c>
      <c r="Q46" s="96" t="s">
        <v>1146</v>
      </c>
      <c r="R46" s="96" t="s">
        <v>1146</v>
      </c>
      <c r="S46" s="96" t="s">
        <v>1146</v>
      </c>
      <c r="T46" s="96" t="s">
        <v>1146</v>
      </c>
      <c r="U46" s="96" t="s">
        <v>1146</v>
      </c>
      <c r="V46" s="96" t="s">
        <v>1146</v>
      </c>
      <c r="W46" s="96" t="s">
        <v>1146</v>
      </c>
      <c r="X46" s="139">
        <f t="shared" si="0"/>
        <v>0</v>
      </c>
      <c r="Y46" s="96" t="s">
        <v>1146</v>
      </c>
      <c r="Z46" s="96" t="s">
        <v>1146</v>
      </c>
      <c r="AA46" s="96"/>
      <c r="AB46" s="96" t="s">
        <v>1146</v>
      </c>
      <c r="AC46" s="96" t="s">
        <v>1146</v>
      </c>
      <c r="AD46" s="96" t="s">
        <v>1146</v>
      </c>
      <c r="AE46" s="96" t="s">
        <v>1146</v>
      </c>
      <c r="AF46" s="96" t="s">
        <v>1146</v>
      </c>
      <c r="AG46" s="96" t="s">
        <v>1146</v>
      </c>
      <c r="AH46" s="96" t="s">
        <v>1146</v>
      </c>
      <c r="AI46" s="96" t="s">
        <v>1146</v>
      </c>
      <c r="AJ46" s="96" t="s">
        <v>1146</v>
      </c>
      <c r="AK46" s="96" t="s">
        <v>1146</v>
      </c>
      <c r="AL46" s="96" t="s">
        <v>1146</v>
      </c>
      <c r="AM46" s="96" t="s">
        <v>1146</v>
      </c>
      <c r="AN46" s="96" t="s">
        <v>1146</v>
      </c>
      <c r="AO46" s="96" t="s">
        <v>1146</v>
      </c>
      <c r="AP46" s="96" t="s">
        <v>1146</v>
      </c>
      <c r="AQ46" s="96" t="s">
        <v>1146</v>
      </c>
      <c r="AR46" s="96" t="s">
        <v>1146</v>
      </c>
      <c r="AS46" s="96" t="s">
        <v>1146</v>
      </c>
      <c r="AT46" s="96" t="s">
        <v>1146</v>
      </c>
      <c r="AU46" s="96" t="s">
        <v>1146</v>
      </c>
      <c r="AV46" s="96" t="s">
        <v>1146</v>
      </c>
      <c r="AW46" s="96" t="s">
        <v>1146</v>
      </c>
      <c r="AX46" s="96" t="s">
        <v>1146</v>
      </c>
      <c r="AY46" s="96" t="s">
        <v>1146</v>
      </c>
      <c r="AZ46" s="96" t="s">
        <v>1146</v>
      </c>
      <c r="BA46" s="96" t="s">
        <v>1146</v>
      </c>
      <c r="BB46" s="96" t="s">
        <v>1146</v>
      </c>
      <c r="BC46" s="96" t="s">
        <v>1146</v>
      </c>
      <c r="BD46" s="96" t="s">
        <v>1146</v>
      </c>
      <c r="BE46" s="96" t="s">
        <v>1146</v>
      </c>
      <c r="BF46" s="96" t="s">
        <v>1146</v>
      </c>
      <c r="BG46" s="96" t="s">
        <v>1146</v>
      </c>
      <c r="BH46" s="96" t="s">
        <v>1146</v>
      </c>
      <c r="BI46" s="96" t="s">
        <v>1146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t="s">
        <v>1146</v>
      </c>
      <c r="CW46" s="96" t="s">
        <v>1146</v>
      </c>
      <c r="CX46" s="96" t="s">
        <v>1146</v>
      </c>
      <c r="CY46" s="96" t="s">
        <v>1146</v>
      </c>
      <c r="CZ46" s="96" t="s">
        <v>1146</v>
      </c>
      <c r="DA46" s="96" t="s">
        <v>1146</v>
      </c>
      <c r="DB46" s="96" t="s">
        <v>1146</v>
      </c>
      <c r="DC46" s="96" t="s">
        <v>1146</v>
      </c>
      <c r="DD46" s="96" t="s">
        <v>1146</v>
      </c>
      <c r="DE46" s="96" t="s">
        <v>1146</v>
      </c>
      <c r="DF46" s="96" t="s">
        <v>1146</v>
      </c>
      <c r="DG46" s="96" t="s">
        <v>1146</v>
      </c>
    </row>
    <row r="47" spans="1:111" ht="31.5">
      <c r="A47" s="137">
        <v>41</v>
      </c>
      <c r="B47" s="105">
        <v>71</v>
      </c>
      <c r="C47" s="106" t="s">
        <v>410</v>
      </c>
      <c r="D47" s="107" t="s">
        <v>23</v>
      </c>
      <c r="E47" s="106" t="s">
        <v>411</v>
      </c>
      <c r="F47" s="107" t="s">
        <v>25</v>
      </c>
      <c r="G47" s="102"/>
      <c r="H47" s="102"/>
      <c r="I47" s="102"/>
      <c r="J47" s="102"/>
      <c r="K47" s="99" t="s">
        <v>1134</v>
      </c>
      <c r="L47" s="100" t="s">
        <v>1063</v>
      </c>
      <c r="M47" s="101" t="s">
        <v>648</v>
      </c>
      <c r="N47" s="102"/>
      <c r="O47" s="102"/>
      <c r="P47" s="102"/>
      <c r="Q47" s="102"/>
      <c r="R47" s="102"/>
      <c r="S47" s="102"/>
      <c r="T47" s="102"/>
      <c r="U47" s="102"/>
      <c r="V47" s="102"/>
      <c r="W47" s="102"/>
      <c r="X47" s="139">
        <f t="shared" si="0"/>
        <v>0</v>
      </c>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70">
        <f t="shared" si="1"/>
        <v>0</v>
      </c>
      <c r="CX47" s="169" t="e">
        <f t="shared" si="2"/>
        <v>#DIV/0!</v>
      </c>
      <c r="CY47" s="170">
        <f t="shared" si="3"/>
        <v>0</v>
      </c>
      <c r="CZ47" s="169" t="e">
        <f t="shared" si="4"/>
        <v>#DIV/0!</v>
      </c>
      <c r="DA47" s="170">
        <f t="shared" si="5"/>
        <v>0</v>
      </c>
      <c r="DB47" s="169" t="e">
        <f t="shared" si="6"/>
        <v>#DIV/0!</v>
      </c>
      <c r="DC47" s="170">
        <f t="shared" si="7"/>
        <v>0</v>
      </c>
      <c r="DD47" s="169" t="e">
        <f t="shared" si="8"/>
        <v>#DIV/0!</v>
      </c>
      <c r="DE47" s="171" t="e">
        <f t="shared" si="9"/>
        <v>#DIV/0!</v>
      </c>
      <c r="DF47" s="171" t="e">
        <f t="shared" si="10"/>
        <v>#DIV/0!</v>
      </c>
      <c r="DG47" s="102"/>
    </row>
    <row r="48" spans="1:111" ht="31.5">
      <c r="A48" s="137">
        <v>42</v>
      </c>
      <c r="B48" s="105">
        <v>75</v>
      </c>
      <c r="C48" s="106" t="s">
        <v>1013</v>
      </c>
      <c r="D48" s="107" t="s">
        <v>25</v>
      </c>
      <c r="E48" s="106" t="s">
        <v>418</v>
      </c>
      <c r="F48" s="107" t="s">
        <v>25</v>
      </c>
      <c r="G48" s="102"/>
      <c r="H48" s="102"/>
      <c r="I48" s="102"/>
      <c r="J48" s="102"/>
      <c r="K48" s="99" t="s">
        <v>1134</v>
      </c>
      <c r="L48" s="100" t="s">
        <v>1063</v>
      </c>
      <c r="M48" s="101" t="s">
        <v>648</v>
      </c>
      <c r="N48" s="102"/>
      <c r="O48" s="102"/>
      <c r="P48" s="102"/>
      <c r="Q48" s="102"/>
      <c r="R48" s="102"/>
      <c r="S48" s="102"/>
      <c r="T48" s="102"/>
      <c r="U48" s="102"/>
      <c r="V48" s="102"/>
      <c r="W48" s="102"/>
      <c r="X48" s="139">
        <f t="shared" si="0"/>
        <v>0</v>
      </c>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70">
        <f t="shared" si="1"/>
        <v>0</v>
      </c>
      <c r="CX48" s="169" t="e">
        <f t="shared" si="2"/>
        <v>#DIV/0!</v>
      </c>
      <c r="CY48" s="170">
        <f t="shared" si="3"/>
        <v>0</v>
      </c>
      <c r="CZ48" s="169" t="e">
        <f t="shared" si="4"/>
        <v>#DIV/0!</v>
      </c>
      <c r="DA48" s="170">
        <f t="shared" si="5"/>
        <v>0</v>
      </c>
      <c r="DB48" s="169" t="e">
        <f t="shared" si="6"/>
        <v>#DIV/0!</v>
      </c>
      <c r="DC48" s="170">
        <f t="shared" si="7"/>
        <v>0</v>
      </c>
      <c r="DD48" s="169" t="e">
        <f t="shared" si="8"/>
        <v>#DIV/0!</v>
      </c>
      <c r="DE48" s="171" t="e">
        <f t="shared" si="9"/>
        <v>#DIV/0!</v>
      </c>
      <c r="DF48" s="171" t="e">
        <f t="shared" si="10"/>
        <v>#DIV/0!</v>
      </c>
      <c r="DG48" s="102"/>
    </row>
    <row r="49" spans="1:111" ht="31.5">
      <c r="A49" s="137">
        <v>43</v>
      </c>
      <c r="B49" s="105">
        <v>78</v>
      </c>
      <c r="C49" s="106" t="s">
        <v>1014</v>
      </c>
      <c r="D49" s="107" t="s">
        <v>25</v>
      </c>
      <c r="E49" s="106" t="s">
        <v>419</v>
      </c>
      <c r="F49" s="107" t="s">
        <v>25</v>
      </c>
      <c r="G49" s="102"/>
      <c r="H49" s="102"/>
      <c r="I49" s="102"/>
      <c r="J49" s="102"/>
      <c r="K49" s="99" t="s">
        <v>1134</v>
      </c>
      <c r="L49" s="100" t="s">
        <v>1063</v>
      </c>
      <c r="M49" s="101" t="s">
        <v>648</v>
      </c>
      <c r="N49" s="102"/>
      <c r="O49" s="102"/>
      <c r="P49" s="102"/>
      <c r="Q49" s="102"/>
      <c r="R49" s="102"/>
      <c r="S49" s="102"/>
      <c r="T49" s="102"/>
      <c r="U49" s="102"/>
      <c r="V49" s="102"/>
      <c r="W49" s="102"/>
      <c r="X49" s="139">
        <f t="shared" si="0"/>
        <v>0</v>
      </c>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70">
        <f t="shared" si="1"/>
        <v>0</v>
      </c>
      <c r="CX49" s="169" t="e">
        <f t="shared" si="2"/>
        <v>#DIV/0!</v>
      </c>
      <c r="CY49" s="170">
        <f t="shared" si="3"/>
        <v>0</v>
      </c>
      <c r="CZ49" s="169" t="e">
        <f t="shared" si="4"/>
        <v>#DIV/0!</v>
      </c>
      <c r="DA49" s="170">
        <f t="shared" si="5"/>
        <v>0</v>
      </c>
      <c r="DB49" s="169" t="e">
        <f t="shared" si="6"/>
        <v>#DIV/0!</v>
      </c>
      <c r="DC49" s="170">
        <f t="shared" si="7"/>
        <v>0</v>
      </c>
      <c r="DD49" s="169" t="e">
        <f t="shared" si="8"/>
        <v>#DIV/0!</v>
      </c>
      <c r="DE49" s="171" t="e">
        <f t="shared" si="9"/>
        <v>#DIV/0!</v>
      </c>
      <c r="DF49" s="171" t="e">
        <f t="shared" si="10"/>
        <v>#DIV/0!</v>
      </c>
      <c r="DG49" s="102"/>
    </row>
    <row r="50" spans="1:111" ht="31.5">
      <c r="A50" s="137">
        <v>44</v>
      </c>
      <c r="B50" s="105">
        <v>79</v>
      </c>
      <c r="C50" s="106" t="s">
        <v>414</v>
      </c>
      <c r="D50" s="107" t="s">
        <v>23</v>
      </c>
      <c r="E50" s="106" t="s">
        <v>415</v>
      </c>
      <c r="F50" s="107" t="s">
        <v>105</v>
      </c>
      <c r="G50" s="102"/>
      <c r="H50" s="102"/>
      <c r="I50" s="102"/>
      <c r="J50" s="102"/>
      <c r="K50" s="99" t="s">
        <v>1134</v>
      </c>
      <c r="L50" s="100" t="s">
        <v>1063</v>
      </c>
      <c r="M50" s="101" t="s">
        <v>648</v>
      </c>
      <c r="N50" s="102"/>
      <c r="O50" s="102"/>
      <c r="P50" s="102"/>
      <c r="Q50" s="102"/>
      <c r="R50" s="102"/>
      <c r="S50" s="102"/>
      <c r="T50" s="102"/>
      <c r="U50" s="102"/>
      <c r="V50" s="102"/>
      <c r="W50" s="102"/>
      <c r="X50" s="139">
        <f t="shared" si="0"/>
        <v>0</v>
      </c>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70">
        <f t="shared" si="1"/>
        <v>0</v>
      </c>
      <c r="CX50" s="169" t="e">
        <f t="shared" si="2"/>
        <v>#DIV/0!</v>
      </c>
      <c r="CY50" s="170">
        <f t="shared" si="3"/>
        <v>0</v>
      </c>
      <c r="CZ50" s="169" t="e">
        <f t="shared" si="4"/>
        <v>#DIV/0!</v>
      </c>
      <c r="DA50" s="170">
        <f t="shared" si="5"/>
        <v>0</v>
      </c>
      <c r="DB50" s="169" t="e">
        <f t="shared" si="6"/>
        <v>#DIV/0!</v>
      </c>
      <c r="DC50" s="170">
        <f t="shared" si="7"/>
        <v>0</v>
      </c>
      <c r="DD50" s="169" t="e">
        <f t="shared" si="8"/>
        <v>#DIV/0!</v>
      </c>
      <c r="DE50" s="171" t="e">
        <f t="shared" si="9"/>
        <v>#DIV/0!</v>
      </c>
      <c r="DF50" s="171" t="e">
        <f t="shared" si="10"/>
        <v>#DIV/0!</v>
      </c>
      <c r="DG50" s="102"/>
    </row>
    <row r="51" spans="1:111" ht="47.25">
      <c r="A51" s="137">
        <v>45</v>
      </c>
      <c r="B51" s="105">
        <v>82</v>
      </c>
      <c r="C51" s="106" t="s">
        <v>420</v>
      </c>
      <c r="D51" s="107" t="s">
        <v>23</v>
      </c>
      <c r="E51" s="106" t="s">
        <v>421</v>
      </c>
      <c r="F51" s="107" t="s">
        <v>24</v>
      </c>
      <c r="G51" s="102"/>
      <c r="H51" s="102"/>
      <c r="I51" s="102"/>
      <c r="J51" s="102"/>
      <c r="K51" s="99" t="s">
        <v>1134</v>
      </c>
      <c r="L51" s="100" t="s">
        <v>1063</v>
      </c>
      <c r="M51" s="101" t="s">
        <v>648</v>
      </c>
      <c r="N51" s="102"/>
      <c r="O51" s="102"/>
      <c r="P51" s="102"/>
      <c r="Q51" s="102"/>
      <c r="R51" s="102"/>
      <c r="S51" s="102"/>
      <c r="T51" s="102"/>
      <c r="U51" s="102"/>
      <c r="V51" s="102"/>
      <c r="W51" s="102"/>
      <c r="X51" s="139">
        <f t="shared" si="0"/>
        <v>0</v>
      </c>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70">
        <f t="shared" si="1"/>
        <v>0</v>
      </c>
      <c r="CX51" s="169" t="e">
        <f t="shared" si="2"/>
        <v>#DIV/0!</v>
      </c>
      <c r="CY51" s="170">
        <f t="shared" si="3"/>
        <v>0</v>
      </c>
      <c r="CZ51" s="169" t="e">
        <f t="shared" si="4"/>
        <v>#DIV/0!</v>
      </c>
      <c r="DA51" s="170">
        <f t="shared" si="5"/>
        <v>0</v>
      </c>
      <c r="DB51" s="169" t="e">
        <f t="shared" si="6"/>
        <v>#DIV/0!</v>
      </c>
      <c r="DC51" s="170">
        <f t="shared" si="7"/>
        <v>0</v>
      </c>
      <c r="DD51" s="169" t="e">
        <f t="shared" si="8"/>
        <v>#DIV/0!</v>
      </c>
      <c r="DE51" s="171" t="e">
        <f t="shared" si="9"/>
        <v>#DIV/0!</v>
      </c>
      <c r="DF51" s="171" t="e">
        <f t="shared" si="10"/>
        <v>#DIV/0!</v>
      </c>
      <c r="DG51" s="102"/>
    </row>
    <row r="52" spans="1:111" ht="47.25">
      <c r="A52" s="137">
        <v>46</v>
      </c>
      <c r="B52" s="105">
        <v>84</v>
      </c>
      <c r="C52" s="106" t="s">
        <v>423</v>
      </c>
      <c r="D52" s="107" t="s">
        <v>24</v>
      </c>
      <c r="E52" s="106" t="s">
        <v>424</v>
      </c>
      <c r="F52" s="107" t="s">
        <v>24</v>
      </c>
      <c r="G52" s="102"/>
      <c r="H52" s="102"/>
      <c r="I52" s="102"/>
      <c r="J52" s="102"/>
      <c r="K52" s="99" t="s">
        <v>1134</v>
      </c>
      <c r="L52" s="100" t="s">
        <v>1063</v>
      </c>
      <c r="M52" s="101" t="s">
        <v>648</v>
      </c>
      <c r="N52" s="102"/>
      <c r="O52" s="102"/>
      <c r="P52" s="102"/>
      <c r="Q52" s="102"/>
      <c r="R52" s="102"/>
      <c r="S52" s="102"/>
      <c r="T52" s="102"/>
      <c r="U52" s="102"/>
      <c r="V52" s="102"/>
      <c r="W52" s="102"/>
      <c r="X52" s="139">
        <f t="shared" si="0"/>
        <v>0</v>
      </c>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70">
        <f t="shared" si="1"/>
        <v>0</v>
      </c>
      <c r="CX52" s="169" t="e">
        <f t="shared" si="2"/>
        <v>#DIV/0!</v>
      </c>
      <c r="CY52" s="170">
        <f t="shared" si="3"/>
        <v>0</v>
      </c>
      <c r="CZ52" s="169" t="e">
        <f t="shared" si="4"/>
        <v>#DIV/0!</v>
      </c>
      <c r="DA52" s="170">
        <f t="shared" si="5"/>
        <v>0</v>
      </c>
      <c r="DB52" s="169" t="e">
        <f t="shared" si="6"/>
        <v>#DIV/0!</v>
      </c>
      <c r="DC52" s="170">
        <f t="shared" si="7"/>
        <v>0</v>
      </c>
      <c r="DD52" s="169" t="e">
        <f t="shared" si="8"/>
        <v>#DIV/0!</v>
      </c>
      <c r="DE52" s="171" t="e">
        <f t="shared" si="9"/>
        <v>#DIV/0!</v>
      </c>
      <c r="DF52" s="171" t="e">
        <f t="shared" si="10"/>
        <v>#DIV/0!</v>
      </c>
      <c r="DG52" s="102"/>
    </row>
    <row r="53" spans="1:111" ht="36" customHeight="1">
      <c r="A53" s="137">
        <v>47</v>
      </c>
      <c r="B53" s="105">
        <v>88</v>
      </c>
      <c r="C53" s="106" t="s">
        <v>426</v>
      </c>
      <c r="D53" s="107" t="s">
        <v>24</v>
      </c>
      <c r="E53" s="106" t="s">
        <v>427</v>
      </c>
      <c r="F53" s="107" t="s">
        <v>24</v>
      </c>
      <c r="G53" s="102"/>
      <c r="H53" s="102"/>
      <c r="I53" s="102"/>
      <c r="J53" s="102"/>
      <c r="K53" s="99" t="s">
        <v>1134</v>
      </c>
      <c r="L53" s="100" t="s">
        <v>1063</v>
      </c>
      <c r="M53" s="101" t="s">
        <v>648</v>
      </c>
      <c r="N53" s="102"/>
      <c r="O53" s="102"/>
      <c r="P53" s="102"/>
      <c r="Q53" s="102"/>
      <c r="R53" s="102"/>
      <c r="S53" s="102"/>
      <c r="T53" s="102"/>
      <c r="U53" s="102"/>
      <c r="V53" s="102"/>
      <c r="W53" s="102"/>
      <c r="X53" s="139">
        <f t="shared" si="0"/>
        <v>0</v>
      </c>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70">
        <f t="shared" si="1"/>
        <v>0</v>
      </c>
      <c r="CX53" s="169" t="e">
        <f t="shared" si="2"/>
        <v>#DIV/0!</v>
      </c>
      <c r="CY53" s="170">
        <f t="shared" si="3"/>
        <v>0</v>
      </c>
      <c r="CZ53" s="169" t="e">
        <f t="shared" si="4"/>
        <v>#DIV/0!</v>
      </c>
      <c r="DA53" s="170">
        <f t="shared" si="5"/>
        <v>0</v>
      </c>
      <c r="DB53" s="169" t="e">
        <f t="shared" si="6"/>
        <v>#DIV/0!</v>
      </c>
      <c r="DC53" s="170">
        <f t="shared" si="7"/>
        <v>0</v>
      </c>
      <c r="DD53" s="169" t="e">
        <f t="shared" si="8"/>
        <v>#DIV/0!</v>
      </c>
      <c r="DE53" s="171" t="e">
        <f t="shared" si="9"/>
        <v>#DIV/0!</v>
      </c>
      <c r="DF53" s="171" t="e">
        <f t="shared" si="10"/>
        <v>#DIV/0!</v>
      </c>
      <c r="DG53" s="102"/>
    </row>
    <row r="54" spans="1:111" ht="31.5">
      <c r="A54" s="137">
        <v>48</v>
      </c>
      <c r="B54" s="105">
        <v>89</v>
      </c>
      <c r="C54" s="106" t="s">
        <v>625</v>
      </c>
      <c r="D54" s="107" t="s">
        <v>26</v>
      </c>
      <c r="E54" s="106" t="s">
        <v>626</v>
      </c>
      <c r="F54" s="107" t="s">
        <v>26</v>
      </c>
      <c r="G54" s="102"/>
      <c r="H54" s="102"/>
      <c r="I54" s="102"/>
      <c r="J54" s="102"/>
      <c r="K54" s="99" t="s">
        <v>1134</v>
      </c>
      <c r="L54" s="100" t="s">
        <v>1063</v>
      </c>
      <c r="M54" s="101" t="s">
        <v>648</v>
      </c>
      <c r="N54" s="102"/>
      <c r="O54" s="102"/>
      <c r="P54" s="102"/>
      <c r="Q54" s="102"/>
      <c r="R54" s="102"/>
      <c r="S54" s="102"/>
      <c r="T54" s="102"/>
      <c r="U54" s="102"/>
      <c r="V54" s="102"/>
      <c r="W54" s="102"/>
      <c r="X54" s="139">
        <f t="shared" si="0"/>
        <v>0</v>
      </c>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70">
        <f t="shared" si="1"/>
        <v>0</v>
      </c>
      <c r="CX54" s="169" t="e">
        <f t="shared" si="2"/>
        <v>#DIV/0!</v>
      </c>
      <c r="CY54" s="170">
        <f t="shared" si="3"/>
        <v>0</v>
      </c>
      <c r="CZ54" s="169" t="e">
        <f t="shared" si="4"/>
        <v>#DIV/0!</v>
      </c>
      <c r="DA54" s="170">
        <f t="shared" si="5"/>
        <v>0</v>
      </c>
      <c r="DB54" s="169" t="e">
        <f t="shared" si="6"/>
        <v>#DIV/0!</v>
      </c>
      <c r="DC54" s="170">
        <f t="shared" si="7"/>
        <v>0</v>
      </c>
      <c r="DD54" s="169" t="e">
        <f t="shared" si="8"/>
        <v>#DIV/0!</v>
      </c>
      <c r="DE54" s="171" t="e">
        <f t="shared" si="9"/>
        <v>#DIV/0!</v>
      </c>
      <c r="DF54" s="171" t="e">
        <f t="shared" si="10"/>
        <v>#DIV/0!</v>
      </c>
      <c r="DG54" s="102"/>
    </row>
    <row r="55" spans="1:111" ht="19.5" customHeight="1">
      <c r="A55" s="137">
        <v>49</v>
      </c>
      <c r="B55" s="95">
        <v>90</v>
      </c>
      <c r="C55" s="234" t="s">
        <v>1038</v>
      </c>
      <c r="D55" s="234"/>
      <c r="E55" s="234"/>
      <c r="F55" s="96" t="s">
        <v>1146</v>
      </c>
      <c r="G55" s="96" t="s">
        <v>1146</v>
      </c>
      <c r="H55" s="96" t="s">
        <v>1146</v>
      </c>
      <c r="I55" s="96" t="s">
        <v>1146</v>
      </c>
      <c r="J55" s="96" t="s">
        <v>1146</v>
      </c>
      <c r="K55" s="96" t="s">
        <v>1146</v>
      </c>
      <c r="L55" s="96" t="s">
        <v>1146</v>
      </c>
      <c r="M55" s="96" t="s">
        <v>1146</v>
      </c>
      <c r="N55" s="96" t="s">
        <v>1146</v>
      </c>
      <c r="O55" s="96" t="s">
        <v>1146</v>
      </c>
      <c r="P55" s="96" t="s">
        <v>1146</v>
      </c>
      <c r="Q55" s="96" t="s">
        <v>1146</v>
      </c>
      <c r="R55" s="96" t="s">
        <v>1146</v>
      </c>
      <c r="S55" s="96" t="s">
        <v>1146</v>
      </c>
      <c r="T55" s="96" t="s">
        <v>1146</v>
      </c>
      <c r="U55" s="96" t="s">
        <v>1146</v>
      </c>
      <c r="V55" s="96" t="s">
        <v>1146</v>
      </c>
      <c r="W55" s="96" t="s">
        <v>1146</v>
      </c>
      <c r="X55" s="139">
        <f t="shared" si="0"/>
        <v>0</v>
      </c>
      <c r="Y55" s="96" t="s">
        <v>1146</v>
      </c>
      <c r="Z55" s="96" t="s">
        <v>1146</v>
      </c>
      <c r="AA55" s="96"/>
      <c r="AB55" s="96" t="s">
        <v>1146</v>
      </c>
      <c r="AC55" s="96" t="s">
        <v>1146</v>
      </c>
      <c r="AD55" s="96" t="s">
        <v>1146</v>
      </c>
      <c r="AE55" s="96" t="s">
        <v>1146</v>
      </c>
      <c r="AF55" s="96" t="s">
        <v>1146</v>
      </c>
      <c r="AG55" s="96" t="s">
        <v>1146</v>
      </c>
      <c r="AH55" s="96" t="s">
        <v>1146</v>
      </c>
      <c r="AI55" s="96" t="s">
        <v>1146</v>
      </c>
      <c r="AJ55" s="96" t="s">
        <v>1146</v>
      </c>
      <c r="AK55" s="96" t="s">
        <v>1146</v>
      </c>
      <c r="AL55" s="96" t="s">
        <v>1146</v>
      </c>
      <c r="AM55" s="96" t="s">
        <v>1146</v>
      </c>
      <c r="AN55" s="96" t="s">
        <v>1146</v>
      </c>
      <c r="AO55" s="96" t="s">
        <v>1146</v>
      </c>
      <c r="AP55" s="96" t="s">
        <v>1146</v>
      </c>
      <c r="AQ55" s="96" t="s">
        <v>1146</v>
      </c>
      <c r="AR55" s="96" t="s">
        <v>1146</v>
      </c>
      <c r="AS55" s="96" t="s">
        <v>1146</v>
      </c>
      <c r="AT55" s="96" t="s">
        <v>1146</v>
      </c>
      <c r="AU55" s="96" t="s">
        <v>1146</v>
      </c>
      <c r="AV55" s="96" t="s">
        <v>1146</v>
      </c>
      <c r="AW55" s="96" t="s">
        <v>1146</v>
      </c>
      <c r="AX55" s="96" t="s">
        <v>1146</v>
      </c>
      <c r="AY55" s="96" t="s">
        <v>1146</v>
      </c>
      <c r="AZ55" s="96" t="s">
        <v>1146</v>
      </c>
      <c r="BA55" s="96" t="s">
        <v>1146</v>
      </c>
      <c r="BB55" s="96" t="s">
        <v>1146</v>
      </c>
      <c r="BC55" s="96" t="s">
        <v>1146</v>
      </c>
      <c r="BD55" s="96" t="s">
        <v>1146</v>
      </c>
      <c r="BE55" s="96" t="s">
        <v>1146</v>
      </c>
      <c r="BF55" s="96" t="s">
        <v>1146</v>
      </c>
      <c r="BG55" s="96" t="s">
        <v>1146</v>
      </c>
      <c r="BH55" s="96" t="s">
        <v>1146</v>
      </c>
      <c r="BI55" s="96" t="s">
        <v>1146</v>
      </c>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t="s">
        <v>1146</v>
      </c>
      <c r="CW55" s="96" t="s">
        <v>1146</v>
      </c>
      <c r="CX55" s="96" t="s">
        <v>1146</v>
      </c>
      <c r="CY55" s="96" t="s">
        <v>1146</v>
      </c>
      <c r="CZ55" s="96" t="s">
        <v>1146</v>
      </c>
      <c r="DA55" s="96" t="s">
        <v>1146</v>
      </c>
      <c r="DB55" s="96" t="s">
        <v>1146</v>
      </c>
      <c r="DC55" s="96" t="s">
        <v>1146</v>
      </c>
      <c r="DD55" s="96" t="s">
        <v>1146</v>
      </c>
      <c r="DE55" s="96" t="s">
        <v>1146</v>
      </c>
      <c r="DF55" s="96" t="s">
        <v>1146</v>
      </c>
      <c r="DG55" s="96" t="s">
        <v>1146</v>
      </c>
    </row>
    <row r="56" spans="1:111" ht="31.5">
      <c r="A56" s="137">
        <v>50</v>
      </c>
      <c r="B56" s="105">
        <v>96</v>
      </c>
      <c r="C56" s="106" t="s">
        <v>438</v>
      </c>
      <c r="D56" s="107" t="s">
        <v>25</v>
      </c>
      <c r="E56" s="106" t="s">
        <v>439</v>
      </c>
      <c r="F56" s="107" t="s">
        <v>105</v>
      </c>
      <c r="G56" s="102"/>
      <c r="H56" s="102"/>
      <c r="I56" s="102"/>
      <c r="J56" s="102"/>
      <c r="K56" s="99" t="s">
        <v>1134</v>
      </c>
      <c r="L56" s="100" t="s">
        <v>1063</v>
      </c>
      <c r="M56" s="101" t="s">
        <v>648</v>
      </c>
      <c r="N56" s="102"/>
      <c r="O56" s="102"/>
      <c r="P56" s="102"/>
      <c r="Q56" s="102"/>
      <c r="R56" s="102"/>
      <c r="S56" s="102"/>
      <c r="T56" s="102"/>
      <c r="U56" s="102"/>
      <c r="V56" s="102"/>
      <c r="W56" s="102"/>
      <c r="X56" s="139">
        <f t="shared" si="0"/>
        <v>0</v>
      </c>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70">
        <f t="shared" si="1"/>
        <v>0</v>
      </c>
      <c r="CX56" s="169" t="e">
        <f t="shared" si="2"/>
        <v>#DIV/0!</v>
      </c>
      <c r="CY56" s="170">
        <f t="shared" si="3"/>
        <v>0</v>
      </c>
      <c r="CZ56" s="169" t="e">
        <f t="shared" si="4"/>
        <v>#DIV/0!</v>
      </c>
      <c r="DA56" s="170">
        <f t="shared" si="5"/>
        <v>0</v>
      </c>
      <c r="DB56" s="169" t="e">
        <f t="shared" si="6"/>
        <v>#DIV/0!</v>
      </c>
      <c r="DC56" s="170">
        <f t="shared" si="7"/>
        <v>0</v>
      </c>
      <c r="DD56" s="169" t="e">
        <f t="shared" si="8"/>
        <v>#DIV/0!</v>
      </c>
      <c r="DE56" s="171" t="e">
        <f t="shared" si="9"/>
        <v>#DIV/0!</v>
      </c>
      <c r="DF56" s="171" t="e">
        <f t="shared" si="10"/>
        <v>#DIV/0!</v>
      </c>
      <c r="DG56" s="102"/>
    </row>
    <row r="57" spans="1:111" ht="31.5">
      <c r="A57" s="137">
        <v>51</v>
      </c>
      <c r="B57" s="105">
        <v>98</v>
      </c>
      <c r="C57" s="106" t="s">
        <v>442</v>
      </c>
      <c r="D57" s="107" t="s">
        <v>25</v>
      </c>
      <c r="E57" s="106" t="s">
        <v>443</v>
      </c>
      <c r="F57" s="107" t="s">
        <v>25</v>
      </c>
      <c r="G57" s="102"/>
      <c r="H57" s="102"/>
      <c r="I57" s="102"/>
      <c r="J57" s="102"/>
      <c r="K57" s="99" t="s">
        <v>1134</v>
      </c>
      <c r="L57" s="100" t="s">
        <v>1063</v>
      </c>
      <c r="M57" s="101" t="s">
        <v>648</v>
      </c>
      <c r="N57" s="102"/>
      <c r="O57" s="102"/>
      <c r="P57" s="102"/>
      <c r="Q57" s="102"/>
      <c r="R57" s="102"/>
      <c r="S57" s="102"/>
      <c r="T57" s="102"/>
      <c r="U57" s="102"/>
      <c r="V57" s="102"/>
      <c r="W57" s="102"/>
      <c r="X57" s="139">
        <f t="shared" si="0"/>
        <v>0</v>
      </c>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70">
        <f t="shared" si="1"/>
        <v>0</v>
      </c>
      <c r="CX57" s="169" t="e">
        <f t="shared" si="2"/>
        <v>#DIV/0!</v>
      </c>
      <c r="CY57" s="170">
        <f t="shared" si="3"/>
        <v>0</v>
      </c>
      <c r="CZ57" s="169" t="e">
        <f t="shared" si="4"/>
        <v>#DIV/0!</v>
      </c>
      <c r="DA57" s="170">
        <f t="shared" si="5"/>
        <v>0</v>
      </c>
      <c r="DB57" s="169" t="e">
        <f t="shared" si="6"/>
        <v>#DIV/0!</v>
      </c>
      <c r="DC57" s="170">
        <f t="shared" si="7"/>
        <v>0</v>
      </c>
      <c r="DD57" s="169" t="e">
        <f t="shared" si="8"/>
        <v>#DIV/0!</v>
      </c>
      <c r="DE57" s="171" t="e">
        <f t="shared" si="9"/>
        <v>#DIV/0!</v>
      </c>
      <c r="DF57" s="171" t="e">
        <f t="shared" si="10"/>
        <v>#DIV/0!</v>
      </c>
      <c r="DG57" s="102"/>
    </row>
    <row r="58" spans="1:111" ht="31.5">
      <c r="A58" s="137">
        <v>52</v>
      </c>
      <c r="B58" s="105">
        <v>100</v>
      </c>
      <c r="C58" s="106" t="s">
        <v>434</v>
      </c>
      <c r="D58" s="107" t="s">
        <v>25</v>
      </c>
      <c r="E58" s="106" t="s">
        <v>435</v>
      </c>
      <c r="F58" s="107" t="s">
        <v>25</v>
      </c>
      <c r="G58" s="102"/>
      <c r="H58" s="102"/>
      <c r="I58" s="102"/>
      <c r="J58" s="102"/>
      <c r="K58" s="99" t="s">
        <v>1134</v>
      </c>
      <c r="L58" s="100" t="s">
        <v>1063</v>
      </c>
      <c r="M58" s="101" t="s">
        <v>648</v>
      </c>
      <c r="N58" s="102"/>
      <c r="O58" s="102"/>
      <c r="P58" s="102"/>
      <c r="Q58" s="102"/>
      <c r="R58" s="102"/>
      <c r="S58" s="102"/>
      <c r="T58" s="102"/>
      <c r="U58" s="102"/>
      <c r="V58" s="102"/>
      <c r="W58" s="102"/>
      <c r="X58" s="139">
        <f t="shared" si="0"/>
        <v>0</v>
      </c>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70">
        <f t="shared" si="1"/>
        <v>0</v>
      </c>
      <c r="CX58" s="169" t="e">
        <f t="shared" si="2"/>
        <v>#DIV/0!</v>
      </c>
      <c r="CY58" s="170">
        <f t="shared" si="3"/>
        <v>0</v>
      </c>
      <c r="CZ58" s="169" t="e">
        <f t="shared" si="4"/>
        <v>#DIV/0!</v>
      </c>
      <c r="DA58" s="170">
        <f t="shared" si="5"/>
        <v>0</v>
      </c>
      <c r="DB58" s="169" t="e">
        <f t="shared" si="6"/>
        <v>#DIV/0!</v>
      </c>
      <c r="DC58" s="170">
        <f t="shared" si="7"/>
        <v>0</v>
      </c>
      <c r="DD58" s="169" t="e">
        <f t="shared" si="8"/>
        <v>#DIV/0!</v>
      </c>
      <c r="DE58" s="171" t="e">
        <f t="shared" si="9"/>
        <v>#DIV/0!</v>
      </c>
      <c r="DF58" s="171" t="e">
        <f t="shared" si="10"/>
        <v>#DIV/0!</v>
      </c>
      <c r="DG58" s="102"/>
    </row>
    <row r="59" spans="1:111" ht="28.5" customHeight="1">
      <c r="A59" s="137">
        <v>53</v>
      </c>
      <c r="B59" s="105">
        <v>101</v>
      </c>
      <c r="C59" s="106" t="s">
        <v>446</v>
      </c>
      <c r="D59" s="107" t="s">
        <v>25</v>
      </c>
      <c r="E59" s="106" t="s">
        <v>1050</v>
      </c>
      <c r="F59" s="107" t="s">
        <v>25</v>
      </c>
      <c r="G59" s="102"/>
      <c r="H59" s="102"/>
      <c r="I59" s="102"/>
      <c r="J59" s="102"/>
      <c r="K59" s="99" t="s">
        <v>1134</v>
      </c>
      <c r="L59" s="100" t="s">
        <v>1063</v>
      </c>
      <c r="M59" s="101" t="s">
        <v>648</v>
      </c>
      <c r="N59" s="102"/>
      <c r="O59" s="102"/>
      <c r="P59" s="102"/>
      <c r="Q59" s="102"/>
      <c r="R59" s="102"/>
      <c r="S59" s="102"/>
      <c r="T59" s="102"/>
      <c r="U59" s="102"/>
      <c r="V59" s="102"/>
      <c r="W59" s="102"/>
      <c r="X59" s="139">
        <f t="shared" si="0"/>
        <v>0</v>
      </c>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70">
        <f t="shared" si="1"/>
        <v>0</v>
      </c>
      <c r="CX59" s="169" t="e">
        <f t="shared" si="2"/>
        <v>#DIV/0!</v>
      </c>
      <c r="CY59" s="170">
        <f t="shared" si="3"/>
        <v>0</v>
      </c>
      <c r="CZ59" s="169" t="e">
        <f t="shared" si="4"/>
        <v>#DIV/0!</v>
      </c>
      <c r="DA59" s="170">
        <f t="shared" si="5"/>
        <v>0</v>
      </c>
      <c r="DB59" s="169" t="e">
        <f t="shared" si="6"/>
        <v>#DIV/0!</v>
      </c>
      <c r="DC59" s="170">
        <f t="shared" si="7"/>
        <v>0</v>
      </c>
      <c r="DD59" s="169" t="e">
        <f t="shared" si="8"/>
        <v>#DIV/0!</v>
      </c>
      <c r="DE59" s="171" t="e">
        <f t="shared" si="9"/>
        <v>#DIV/0!</v>
      </c>
      <c r="DF59" s="171" t="e">
        <f t="shared" si="10"/>
        <v>#DIV/0!</v>
      </c>
      <c r="DG59" s="102"/>
    </row>
    <row r="60" spans="1:111" ht="28.5" customHeight="1">
      <c r="A60" s="137">
        <v>54</v>
      </c>
      <c r="B60" s="105">
        <v>103</v>
      </c>
      <c r="C60" s="106" t="s">
        <v>449</v>
      </c>
      <c r="D60" s="107" t="s">
        <v>25</v>
      </c>
      <c r="E60" s="106" t="s">
        <v>450</v>
      </c>
      <c r="F60" s="107" t="s">
        <v>25</v>
      </c>
      <c r="G60" s="102"/>
      <c r="H60" s="102"/>
      <c r="I60" s="102"/>
      <c r="J60" s="102"/>
      <c r="K60" s="99" t="s">
        <v>1134</v>
      </c>
      <c r="L60" s="100" t="s">
        <v>1063</v>
      </c>
      <c r="M60" s="101" t="s">
        <v>648</v>
      </c>
      <c r="N60" s="102"/>
      <c r="O60" s="102"/>
      <c r="P60" s="102"/>
      <c r="Q60" s="102"/>
      <c r="R60" s="102"/>
      <c r="S60" s="102"/>
      <c r="T60" s="102"/>
      <c r="U60" s="102"/>
      <c r="V60" s="102"/>
      <c r="W60" s="102"/>
      <c r="X60" s="139">
        <f t="shared" si="0"/>
        <v>0</v>
      </c>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70">
        <f t="shared" si="1"/>
        <v>0</v>
      </c>
      <c r="CX60" s="169" t="e">
        <f t="shared" si="2"/>
        <v>#DIV/0!</v>
      </c>
      <c r="CY60" s="170">
        <f t="shared" si="3"/>
        <v>0</v>
      </c>
      <c r="CZ60" s="169" t="e">
        <f t="shared" si="4"/>
        <v>#DIV/0!</v>
      </c>
      <c r="DA60" s="170">
        <f t="shared" si="5"/>
        <v>0</v>
      </c>
      <c r="DB60" s="169" t="e">
        <f t="shared" si="6"/>
        <v>#DIV/0!</v>
      </c>
      <c r="DC60" s="170">
        <f t="shared" si="7"/>
        <v>0</v>
      </c>
      <c r="DD60" s="169" t="e">
        <f t="shared" si="8"/>
        <v>#DIV/0!</v>
      </c>
      <c r="DE60" s="171" t="e">
        <f t="shared" si="9"/>
        <v>#DIV/0!</v>
      </c>
      <c r="DF60" s="171" t="e">
        <f t="shared" si="10"/>
        <v>#DIV/0!</v>
      </c>
      <c r="DG60" s="102"/>
    </row>
    <row r="61" spans="1:111" ht="28.5" customHeight="1">
      <c r="A61" s="137">
        <v>55</v>
      </c>
      <c r="B61" s="105">
        <v>105</v>
      </c>
      <c r="C61" s="106" t="s">
        <v>453</v>
      </c>
      <c r="D61" s="107" t="s">
        <v>25</v>
      </c>
      <c r="E61" s="106" t="s">
        <v>454</v>
      </c>
      <c r="F61" s="107" t="s">
        <v>25</v>
      </c>
      <c r="G61" s="102"/>
      <c r="H61" s="102"/>
      <c r="I61" s="102"/>
      <c r="J61" s="102"/>
      <c r="K61" s="99" t="s">
        <v>1134</v>
      </c>
      <c r="L61" s="100" t="s">
        <v>1063</v>
      </c>
      <c r="M61" s="101" t="s">
        <v>648</v>
      </c>
      <c r="N61" s="102"/>
      <c r="O61" s="102"/>
      <c r="P61" s="102"/>
      <c r="Q61" s="102"/>
      <c r="R61" s="102"/>
      <c r="S61" s="102"/>
      <c r="T61" s="102"/>
      <c r="U61" s="102"/>
      <c r="V61" s="102"/>
      <c r="W61" s="102"/>
      <c r="X61" s="139">
        <f t="shared" si="0"/>
        <v>0</v>
      </c>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70">
        <f t="shared" si="1"/>
        <v>0</v>
      </c>
      <c r="CX61" s="169" t="e">
        <f t="shared" si="2"/>
        <v>#DIV/0!</v>
      </c>
      <c r="CY61" s="170">
        <f t="shared" si="3"/>
        <v>0</v>
      </c>
      <c r="CZ61" s="169" t="e">
        <f t="shared" si="4"/>
        <v>#DIV/0!</v>
      </c>
      <c r="DA61" s="170">
        <f t="shared" si="5"/>
        <v>0</v>
      </c>
      <c r="DB61" s="169" t="e">
        <f t="shared" si="6"/>
        <v>#DIV/0!</v>
      </c>
      <c r="DC61" s="170">
        <f t="shared" si="7"/>
        <v>0</v>
      </c>
      <c r="DD61" s="169" t="e">
        <f t="shared" si="8"/>
        <v>#DIV/0!</v>
      </c>
      <c r="DE61" s="171" t="e">
        <f t="shared" si="9"/>
        <v>#DIV/0!</v>
      </c>
      <c r="DF61" s="171" t="e">
        <f t="shared" si="10"/>
        <v>#DIV/0!</v>
      </c>
      <c r="DG61" s="102"/>
    </row>
    <row r="62" spans="1:111" ht="35.25" customHeight="1">
      <c r="A62" s="137">
        <v>56</v>
      </c>
      <c r="B62" s="105">
        <v>106</v>
      </c>
      <c r="C62" s="106" t="s">
        <v>455</v>
      </c>
      <c r="D62" s="107" t="s">
        <v>105</v>
      </c>
      <c r="E62" s="106" t="s">
        <v>456</v>
      </c>
      <c r="F62" s="107" t="s">
        <v>105</v>
      </c>
      <c r="G62" s="102"/>
      <c r="H62" s="102"/>
      <c r="I62" s="102"/>
      <c r="J62" s="102"/>
      <c r="K62" s="99" t="s">
        <v>1134</v>
      </c>
      <c r="L62" s="100" t="s">
        <v>1063</v>
      </c>
      <c r="M62" s="101" t="s">
        <v>648</v>
      </c>
      <c r="N62" s="102"/>
      <c r="O62" s="102"/>
      <c r="P62" s="102"/>
      <c r="Q62" s="102"/>
      <c r="R62" s="102"/>
      <c r="S62" s="102"/>
      <c r="T62" s="102"/>
      <c r="U62" s="102"/>
      <c r="V62" s="102"/>
      <c r="W62" s="102"/>
      <c r="X62" s="139">
        <f t="shared" si="0"/>
        <v>0</v>
      </c>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70">
        <f t="shared" si="1"/>
        <v>0</v>
      </c>
      <c r="CX62" s="169" t="e">
        <f t="shared" si="2"/>
        <v>#DIV/0!</v>
      </c>
      <c r="CY62" s="170">
        <f t="shared" si="3"/>
        <v>0</v>
      </c>
      <c r="CZ62" s="169" t="e">
        <f t="shared" si="4"/>
        <v>#DIV/0!</v>
      </c>
      <c r="DA62" s="170">
        <f t="shared" si="5"/>
        <v>0</v>
      </c>
      <c r="DB62" s="169" t="e">
        <f t="shared" si="6"/>
        <v>#DIV/0!</v>
      </c>
      <c r="DC62" s="170">
        <f t="shared" si="7"/>
        <v>0</v>
      </c>
      <c r="DD62" s="169" t="e">
        <f t="shared" si="8"/>
        <v>#DIV/0!</v>
      </c>
      <c r="DE62" s="171" t="e">
        <f t="shared" si="9"/>
        <v>#DIV/0!</v>
      </c>
      <c r="DF62" s="171" t="e">
        <f t="shared" si="10"/>
        <v>#DIV/0!</v>
      </c>
      <c r="DG62" s="102"/>
    </row>
    <row r="63" spans="1:111" ht="19.5" customHeight="1">
      <c r="A63" s="137">
        <v>57</v>
      </c>
      <c r="B63" s="95">
        <v>107</v>
      </c>
      <c r="C63" s="234" t="s">
        <v>984</v>
      </c>
      <c r="D63" s="234"/>
      <c r="E63" s="234"/>
      <c r="F63" s="96" t="s">
        <v>1146</v>
      </c>
      <c r="G63" s="96" t="s">
        <v>1146</v>
      </c>
      <c r="H63" s="96" t="s">
        <v>1146</v>
      </c>
      <c r="I63" s="96" t="s">
        <v>1146</v>
      </c>
      <c r="J63" s="96" t="s">
        <v>1146</v>
      </c>
      <c r="K63" s="96" t="s">
        <v>1146</v>
      </c>
      <c r="L63" s="96" t="s">
        <v>1146</v>
      </c>
      <c r="M63" s="96" t="s">
        <v>1146</v>
      </c>
      <c r="N63" s="96" t="s">
        <v>1146</v>
      </c>
      <c r="O63" s="96" t="s">
        <v>1146</v>
      </c>
      <c r="P63" s="96" t="s">
        <v>1146</v>
      </c>
      <c r="Q63" s="96" t="s">
        <v>1146</v>
      </c>
      <c r="R63" s="96" t="s">
        <v>1146</v>
      </c>
      <c r="S63" s="96" t="s">
        <v>1146</v>
      </c>
      <c r="T63" s="96" t="s">
        <v>1146</v>
      </c>
      <c r="U63" s="96" t="s">
        <v>1146</v>
      </c>
      <c r="V63" s="96" t="s">
        <v>1146</v>
      </c>
      <c r="W63" s="96" t="s">
        <v>1146</v>
      </c>
      <c r="X63" s="139">
        <f t="shared" si="0"/>
        <v>0</v>
      </c>
      <c r="Y63" s="96" t="s">
        <v>1146</v>
      </c>
      <c r="Z63" s="96" t="s">
        <v>1146</v>
      </c>
      <c r="AA63" s="96"/>
      <c r="AB63" s="96" t="s">
        <v>1146</v>
      </c>
      <c r="AC63" s="96" t="s">
        <v>1146</v>
      </c>
      <c r="AD63" s="96" t="s">
        <v>1146</v>
      </c>
      <c r="AE63" s="96" t="s">
        <v>1146</v>
      </c>
      <c r="AF63" s="96" t="s">
        <v>1146</v>
      </c>
      <c r="AG63" s="96" t="s">
        <v>1146</v>
      </c>
      <c r="AH63" s="96" t="s">
        <v>1146</v>
      </c>
      <c r="AI63" s="96" t="s">
        <v>1146</v>
      </c>
      <c r="AJ63" s="96" t="s">
        <v>1146</v>
      </c>
      <c r="AK63" s="96" t="s">
        <v>1146</v>
      </c>
      <c r="AL63" s="96" t="s">
        <v>1146</v>
      </c>
      <c r="AM63" s="96" t="s">
        <v>1146</v>
      </c>
      <c r="AN63" s="96" t="s">
        <v>1146</v>
      </c>
      <c r="AO63" s="96" t="s">
        <v>1146</v>
      </c>
      <c r="AP63" s="96" t="s">
        <v>1146</v>
      </c>
      <c r="AQ63" s="96" t="s">
        <v>1146</v>
      </c>
      <c r="AR63" s="96" t="s">
        <v>1146</v>
      </c>
      <c r="AS63" s="96" t="s">
        <v>1146</v>
      </c>
      <c r="AT63" s="96" t="s">
        <v>1146</v>
      </c>
      <c r="AU63" s="96" t="s">
        <v>1146</v>
      </c>
      <c r="AV63" s="96" t="s">
        <v>1146</v>
      </c>
      <c r="AW63" s="96" t="s">
        <v>1146</v>
      </c>
      <c r="AX63" s="96" t="s">
        <v>1146</v>
      </c>
      <c r="AY63" s="96" t="s">
        <v>1146</v>
      </c>
      <c r="AZ63" s="96" t="s">
        <v>1146</v>
      </c>
      <c r="BA63" s="96" t="s">
        <v>1146</v>
      </c>
      <c r="BB63" s="96" t="s">
        <v>1146</v>
      </c>
      <c r="BC63" s="96" t="s">
        <v>1146</v>
      </c>
      <c r="BD63" s="96" t="s">
        <v>1146</v>
      </c>
      <c r="BE63" s="96" t="s">
        <v>1146</v>
      </c>
      <c r="BF63" s="96" t="s">
        <v>1146</v>
      </c>
      <c r="BG63" s="96" t="s">
        <v>1146</v>
      </c>
      <c r="BH63" s="96" t="s">
        <v>1146</v>
      </c>
      <c r="BI63" s="96" t="s">
        <v>1146</v>
      </c>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t="s">
        <v>1146</v>
      </c>
      <c r="CW63" s="96" t="s">
        <v>1146</v>
      </c>
      <c r="CX63" s="96" t="s">
        <v>1146</v>
      </c>
      <c r="CY63" s="96" t="s">
        <v>1146</v>
      </c>
      <c r="CZ63" s="96" t="s">
        <v>1146</v>
      </c>
      <c r="DA63" s="96" t="s">
        <v>1146</v>
      </c>
      <c r="DB63" s="96" t="s">
        <v>1146</v>
      </c>
      <c r="DC63" s="96" t="s">
        <v>1146</v>
      </c>
      <c r="DD63" s="96" t="s">
        <v>1146</v>
      </c>
      <c r="DE63" s="96" t="s">
        <v>1146</v>
      </c>
      <c r="DF63" s="96" t="s">
        <v>1146</v>
      </c>
      <c r="DG63" s="96" t="s">
        <v>1146</v>
      </c>
    </row>
    <row r="64" spans="1:111" ht="31.5">
      <c r="A64" s="137">
        <v>58</v>
      </c>
      <c r="B64" s="105">
        <v>110</v>
      </c>
      <c r="C64" s="106" t="s">
        <v>459</v>
      </c>
      <c r="D64" s="107" t="s">
        <v>23</v>
      </c>
      <c r="E64" s="106" t="s">
        <v>460</v>
      </c>
      <c r="F64" s="107" t="s">
        <v>25</v>
      </c>
      <c r="G64" s="102"/>
      <c r="H64" s="102"/>
      <c r="I64" s="102"/>
      <c r="J64" s="102"/>
      <c r="K64" s="99" t="s">
        <v>1134</v>
      </c>
      <c r="L64" s="100" t="s">
        <v>1063</v>
      </c>
      <c r="M64" s="101" t="s">
        <v>648</v>
      </c>
      <c r="N64" s="102"/>
      <c r="O64" s="102"/>
      <c r="P64" s="102"/>
      <c r="Q64" s="102"/>
      <c r="R64" s="102"/>
      <c r="S64" s="102"/>
      <c r="T64" s="102"/>
      <c r="U64" s="102"/>
      <c r="V64" s="102"/>
      <c r="W64" s="102"/>
      <c r="X64" s="139">
        <f t="shared" si="0"/>
        <v>0</v>
      </c>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70">
        <f t="shared" si="1"/>
        <v>0</v>
      </c>
      <c r="CX64" s="169" t="e">
        <f t="shared" si="2"/>
        <v>#DIV/0!</v>
      </c>
      <c r="CY64" s="170">
        <f t="shared" si="3"/>
        <v>0</v>
      </c>
      <c r="CZ64" s="169" t="e">
        <f t="shared" si="4"/>
        <v>#DIV/0!</v>
      </c>
      <c r="DA64" s="170">
        <f t="shared" si="5"/>
        <v>0</v>
      </c>
      <c r="DB64" s="169" t="e">
        <f t="shared" si="6"/>
        <v>#DIV/0!</v>
      </c>
      <c r="DC64" s="170">
        <f t="shared" si="7"/>
        <v>0</v>
      </c>
      <c r="DD64" s="169" t="e">
        <f t="shared" si="8"/>
        <v>#DIV/0!</v>
      </c>
      <c r="DE64" s="171" t="e">
        <f t="shared" si="9"/>
        <v>#DIV/0!</v>
      </c>
      <c r="DF64" s="171" t="e">
        <f t="shared" si="10"/>
        <v>#DIV/0!</v>
      </c>
      <c r="DG64" s="102"/>
    </row>
    <row r="65" spans="1:111" ht="64.5" customHeight="1">
      <c r="A65" s="137">
        <v>59</v>
      </c>
      <c r="B65" s="105">
        <v>116</v>
      </c>
      <c r="C65" s="106" t="s">
        <v>464</v>
      </c>
      <c r="D65" s="107" t="s">
        <v>105</v>
      </c>
      <c r="E65" s="106" t="s">
        <v>465</v>
      </c>
      <c r="F65" s="107" t="s">
        <v>25</v>
      </c>
      <c r="G65" s="106" t="s">
        <v>465</v>
      </c>
      <c r="H65" s="104" t="s">
        <v>1200</v>
      </c>
      <c r="I65" s="98" t="s">
        <v>1230</v>
      </c>
      <c r="J65" s="102" t="s">
        <v>1199</v>
      </c>
      <c r="K65" s="99" t="s">
        <v>1134</v>
      </c>
      <c r="L65" s="100" t="s">
        <v>1063</v>
      </c>
      <c r="M65" s="101" t="s">
        <v>648</v>
      </c>
      <c r="N65" s="102"/>
      <c r="O65" s="102"/>
      <c r="P65" s="102"/>
      <c r="Q65" s="102"/>
      <c r="R65" s="102" t="s">
        <v>648</v>
      </c>
      <c r="S65" s="102"/>
      <c r="T65" s="102"/>
      <c r="U65" s="102"/>
      <c r="V65" s="102"/>
      <c r="W65" s="102"/>
      <c r="X65" s="139">
        <f t="shared" si="0"/>
        <v>1</v>
      </c>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70">
        <f t="shared" si="1"/>
        <v>0</v>
      </c>
      <c r="CX65" s="169" t="e">
        <f t="shared" si="2"/>
        <v>#DIV/0!</v>
      </c>
      <c r="CY65" s="170">
        <f t="shared" si="3"/>
        <v>0</v>
      </c>
      <c r="CZ65" s="169" t="e">
        <f t="shared" si="4"/>
        <v>#DIV/0!</v>
      </c>
      <c r="DA65" s="170">
        <f t="shared" si="5"/>
        <v>0</v>
      </c>
      <c r="DB65" s="169" t="e">
        <f t="shared" si="6"/>
        <v>#DIV/0!</v>
      </c>
      <c r="DC65" s="170">
        <f t="shared" si="7"/>
        <v>0</v>
      </c>
      <c r="DD65" s="169" t="e">
        <f t="shared" si="8"/>
        <v>#DIV/0!</v>
      </c>
      <c r="DE65" s="171" t="e">
        <f t="shared" si="9"/>
        <v>#DIV/0!</v>
      </c>
      <c r="DF65" s="171" t="e">
        <f t="shared" si="10"/>
        <v>#DIV/0!</v>
      </c>
      <c r="DG65" s="102"/>
    </row>
    <row r="66" spans="1:111" ht="26.25" customHeight="1">
      <c r="A66" s="137">
        <v>60</v>
      </c>
      <c r="B66" s="105">
        <v>117</v>
      </c>
      <c r="C66" s="106" t="s">
        <v>22</v>
      </c>
      <c r="D66" s="107" t="s">
        <v>23</v>
      </c>
      <c r="E66" s="106" t="s">
        <v>471</v>
      </c>
      <c r="F66" s="107" t="s">
        <v>23</v>
      </c>
      <c r="G66" s="102"/>
      <c r="H66" s="102"/>
      <c r="I66" s="102"/>
      <c r="J66" s="102"/>
      <c r="K66" s="99" t="s">
        <v>1134</v>
      </c>
      <c r="L66" s="100" t="s">
        <v>1063</v>
      </c>
      <c r="M66" s="101" t="s">
        <v>648</v>
      </c>
      <c r="N66" s="102"/>
      <c r="O66" s="102"/>
      <c r="P66" s="102"/>
      <c r="Q66" s="102"/>
      <c r="R66" s="102"/>
      <c r="S66" s="102"/>
      <c r="T66" s="102"/>
      <c r="U66" s="102"/>
      <c r="V66" s="102"/>
      <c r="W66" s="102"/>
      <c r="X66" s="139">
        <f t="shared" si="0"/>
        <v>0</v>
      </c>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70">
        <f t="shared" si="1"/>
        <v>0</v>
      </c>
      <c r="CX66" s="169" t="e">
        <f t="shared" si="2"/>
        <v>#DIV/0!</v>
      </c>
      <c r="CY66" s="170">
        <f t="shared" si="3"/>
        <v>0</v>
      </c>
      <c r="CZ66" s="169" t="e">
        <f t="shared" si="4"/>
        <v>#DIV/0!</v>
      </c>
      <c r="DA66" s="170">
        <f t="shared" si="5"/>
        <v>0</v>
      </c>
      <c r="DB66" s="169" t="e">
        <f t="shared" si="6"/>
        <v>#DIV/0!</v>
      </c>
      <c r="DC66" s="170">
        <f t="shared" si="7"/>
        <v>0</v>
      </c>
      <c r="DD66" s="169" t="e">
        <f t="shared" si="8"/>
        <v>#DIV/0!</v>
      </c>
      <c r="DE66" s="171" t="e">
        <f t="shared" si="9"/>
        <v>#DIV/0!</v>
      </c>
      <c r="DF66" s="171" t="e">
        <f t="shared" si="10"/>
        <v>#DIV/0!</v>
      </c>
      <c r="DG66" s="102"/>
    </row>
    <row r="67" spans="1:111" ht="79.5" customHeight="1">
      <c r="A67" s="137">
        <v>61</v>
      </c>
      <c r="B67" s="105">
        <v>120</v>
      </c>
      <c r="C67" s="106" t="s">
        <v>476</v>
      </c>
      <c r="D67" s="107" t="s">
        <v>23</v>
      </c>
      <c r="E67" s="106" t="s">
        <v>477</v>
      </c>
      <c r="F67" s="107" t="s">
        <v>105</v>
      </c>
      <c r="G67" s="106" t="s">
        <v>477</v>
      </c>
      <c r="H67" s="109" t="s">
        <v>1201</v>
      </c>
      <c r="I67" s="98" t="s">
        <v>1230</v>
      </c>
      <c r="J67" s="102" t="s">
        <v>1199</v>
      </c>
      <c r="K67" s="99" t="s">
        <v>1134</v>
      </c>
      <c r="L67" s="100" t="s">
        <v>1063</v>
      </c>
      <c r="M67" s="101" t="s">
        <v>648</v>
      </c>
      <c r="N67" s="102"/>
      <c r="O67" s="102"/>
      <c r="P67" s="102"/>
      <c r="Q67" s="102"/>
      <c r="R67" s="102" t="s">
        <v>648</v>
      </c>
      <c r="S67" s="102"/>
      <c r="T67" s="102"/>
      <c r="U67" s="102"/>
      <c r="V67" s="102"/>
      <c r="W67" s="102"/>
      <c r="X67" s="139">
        <f t="shared" si="0"/>
        <v>1</v>
      </c>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70">
        <f t="shared" si="1"/>
        <v>0</v>
      </c>
      <c r="CX67" s="169" t="e">
        <f t="shared" si="2"/>
        <v>#DIV/0!</v>
      </c>
      <c r="CY67" s="170">
        <f t="shared" si="3"/>
        <v>0</v>
      </c>
      <c r="CZ67" s="169" t="e">
        <f t="shared" si="4"/>
        <v>#DIV/0!</v>
      </c>
      <c r="DA67" s="170">
        <f t="shared" si="5"/>
        <v>0</v>
      </c>
      <c r="DB67" s="169" t="e">
        <f t="shared" si="6"/>
        <v>#DIV/0!</v>
      </c>
      <c r="DC67" s="170">
        <f t="shared" si="7"/>
        <v>0</v>
      </c>
      <c r="DD67" s="169" t="e">
        <f t="shared" si="8"/>
        <v>#DIV/0!</v>
      </c>
      <c r="DE67" s="171" t="e">
        <f t="shared" si="9"/>
        <v>#DIV/0!</v>
      </c>
      <c r="DF67" s="171" t="e">
        <f t="shared" si="10"/>
        <v>#DIV/0!</v>
      </c>
      <c r="DG67" s="102"/>
    </row>
    <row r="68" spans="1:111">
      <c r="A68" s="137">
        <v>62</v>
      </c>
      <c r="B68" s="105">
        <v>123</v>
      </c>
      <c r="C68" s="106" t="s">
        <v>481</v>
      </c>
      <c r="D68" s="107" t="s">
        <v>23</v>
      </c>
      <c r="E68" s="106" t="s">
        <v>482</v>
      </c>
      <c r="F68" s="107" t="s">
        <v>23</v>
      </c>
      <c r="G68" s="102"/>
      <c r="H68" s="102"/>
      <c r="I68" s="102"/>
      <c r="J68" s="102"/>
      <c r="K68" s="99" t="s">
        <v>1134</v>
      </c>
      <c r="L68" s="100" t="s">
        <v>1063</v>
      </c>
      <c r="M68" s="101" t="s">
        <v>648</v>
      </c>
      <c r="N68" s="102"/>
      <c r="O68" s="102"/>
      <c r="P68" s="102"/>
      <c r="Q68" s="102"/>
      <c r="R68" s="102"/>
      <c r="S68" s="102"/>
      <c r="T68" s="102"/>
      <c r="U68" s="102"/>
      <c r="V68" s="102"/>
      <c r="W68" s="102"/>
      <c r="X68" s="139">
        <f t="shared" si="0"/>
        <v>0</v>
      </c>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70">
        <f t="shared" si="1"/>
        <v>0</v>
      </c>
      <c r="CX68" s="169" t="e">
        <f t="shared" si="2"/>
        <v>#DIV/0!</v>
      </c>
      <c r="CY68" s="170">
        <f t="shared" si="3"/>
        <v>0</v>
      </c>
      <c r="CZ68" s="169" t="e">
        <f t="shared" si="4"/>
        <v>#DIV/0!</v>
      </c>
      <c r="DA68" s="170">
        <f t="shared" si="5"/>
        <v>0</v>
      </c>
      <c r="DB68" s="169" t="e">
        <f t="shared" si="6"/>
        <v>#DIV/0!</v>
      </c>
      <c r="DC68" s="170">
        <f t="shared" si="7"/>
        <v>0</v>
      </c>
      <c r="DD68" s="169" t="e">
        <f t="shared" si="8"/>
        <v>#DIV/0!</v>
      </c>
      <c r="DE68" s="171" t="e">
        <f t="shared" si="9"/>
        <v>#DIV/0!</v>
      </c>
      <c r="DF68" s="171" t="e">
        <f t="shared" si="10"/>
        <v>#DIV/0!</v>
      </c>
      <c r="DG68" s="102"/>
    </row>
    <row r="69" spans="1:111" ht="31.5">
      <c r="A69" s="137">
        <v>63</v>
      </c>
      <c r="B69" s="105">
        <v>126</v>
      </c>
      <c r="C69" s="106" t="s">
        <v>492</v>
      </c>
      <c r="D69" s="107" t="s">
        <v>23</v>
      </c>
      <c r="E69" s="106" t="s">
        <v>493</v>
      </c>
      <c r="F69" s="107" t="s">
        <v>25</v>
      </c>
      <c r="G69" s="102"/>
      <c r="H69" s="102"/>
      <c r="I69" s="102"/>
      <c r="J69" s="102"/>
      <c r="K69" s="99" t="s">
        <v>1134</v>
      </c>
      <c r="L69" s="100" t="s">
        <v>1063</v>
      </c>
      <c r="M69" s="101" t="s">
        <v>648</v>
      </c>
      <c r="N69" s="102"/>
      <c r="O69" s="102"/>
      <c r="P69" s="102"/>
      <c r="Q69" s="102"/>
      <c r="R69" s="102"/>
      <c r="S69" s="102"/>
      <c r="T69" s="102"/>
      <c r="U69" s="102"/>
      <c r="V69" s="102"/>
      <c r="W69" s="102"/>
      <c r="X69" s="139">
        <f t="shared" si="0"/>
        <v>0</v>
      </c>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70">
        <f t="shared" si="1"/>
        <v>0</v>
      </c>
      <c r="CX69" s="169" t="e">
        <f t="shared" si="2"/>
        <v>#DIV/0!</v>
      </c>
      <c r="CY69" s="170">
        <f t="shared" si="3"/>
        <v>0</v>
      </c>
      <c r="CZ69" s="169" t="e">
        <f t="shared" si="4"/>
        <v>#DIV/0!</v>
      </c>
      <c r="DA69" s="170">
        <f t="shared" si="5"/>
        <v>0</v>
      </c>
      <c r="DB69" s="169" t="e">
        <f t="shared" si="6"/>
        <v>#DIV/0!</v>
      </c>
      <c r="DC69" s="170">
        <f t="shared" si="7"/>
        <v>0</v>
      </c>
      <c r="DD69" s="169" t="e">
        <f t="shared" si="8"/>
        <v>#DIV/0!</v>
      </c>
      <c r="DE69" s="171" t="e">
        <f t="shared" si="9"/>
        <v>#DIV/0!</v>
      </c>
      <c r="DF69" s="171" t="e">
        <f t="shared" si="10"/>
        <v>#DIV/0!</v>
      </c>
      <c r="DG69" s="102"/>
    </row>
    <row r="70" spans="1:111" ht="31.5">
      <c r="A70" s="137">
        <v>64</v>
      </c>
      <c r="B70" s="105">
        <v>130</v>
      </c>
      <c r="C70" s="106" t="s">
        <v>486</v>
      </c>
      <c r="D70" s="107" t="s">
        <v>23</v>
      </c>
      <c r="E70" s="106" t="s">
        <v>487</v>
      </c>
      <c r="F70" s="107" t="s">
        <v>105</v>
      </c>
      <c r="G70" s="102"/>
      <c r="H70" s="102"/>
      <c r="I70" s="102"/>
      <c r="J70" s="102"/>
      <c r="K70" s="99" t="s">
        <v>1134</v>
      </c>
      <c r="L70" s="100" t="s">
        <v>1063</v>
      </c>
      <c r="M70" s="101" t="s">
        <v>648</v>
      </c>
      <c r="N70" s="102"/>
      <c r="O70" s="102"/>
      <c r="P70" s="102"/>
      <c r="Q70" s="102"/>
      <c r="R70" s="102"/>
      <c r="S70" s="102"/>
      <c r="T70" s="102"/>
      <c r="U70" s="102"/>
      <c r="V70" s="102"/>
      <c r="W70" s="102"/>
      <c r="X70" s="139">
        <f t="shared" si="0"/>
        <v>0</v>
      </c>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70">
        <f t="shared" si="1"/>
        <v>0</v>
      </c>
      <c r="CX70" s="169" t="e">
        <f t="shared" si="2"/>
        <v>#DIV/0!</v>
      </c>
      <c r="CY70" s="170">
        <f t="shared" si="3"/>
        <v>0</v>
      </c>
      <c r="CZ70" s="169" t="e">
        <f t="shared" si="4"/>
        <v>#DIV/0!</v>
      </c>
      <c r="DA70" s="170">
        <f t="shared" si="5"/>
        <v>0</v>
      </c>
      <c r="DB70" s="169" t="e">
        <f t="shared" si="6"/>
        <v>#DIV/0!</v>
      </c>
      <c r="DC70" s="170">
        <f t="shared" si="7"/>
        <v>0</v>
      </c>
      <c r="DD70" s="169" t="e">
        <f t="shared" si="8"/>
        <v>#DIV/0!</v>
      </c>
      <c r="DE70" s="171" t="e">
        <f t="shared" si="9"/>
        <v>#DIV/0!</v>
      </c>
      <c r="DF70" s="171" t="e">
        <f t="shared" si="10"/>
        <v>#DIV/0!</v>
      </c>
      <c r="DG70" s="102"/>
    </row>
    <row r="71" spans="1:111" ht="47.25">
      <c r="A71" s="137">
        <v>65</v>
      </c>
      <c r="B71" s="105">
        <v>134</v>
      </c>
      <c r="C71" s="104" t="s">
        <v>1069</v>
      </c>
      <c r="D71" s="107" t="s">
        <v>26</v>
      </c>
      <c r="E71" s="106" t="s">
        <v>1068</v>
      </c>
      <c r="F71" s="107" t="s">
        <v>26</v>
      </c>
      <c r="G71" s="102"/>
      <c r="H71" s="102"/>
      <c r="I71" s="102"/>
      <c r="J71" s="102"/>
      <c r="K71" s="99" t="s">
        <v>1134</v>
      </c>
      <c r="L71" s="100" t="s">
        <v>1063</v>
      </c>
      <c r="M71" s="101" t="s">
        <v>648</v>
      </c>
      <c r="N71" s="102"/>
      <c r="O71" s="102"/>
      <c r="P71" s="102"/>
      <c r="Q71" s="102"/>
      <c r="R71" s="102"/>
      <c r="S71" s="102"/>
      <c r="T71" s="102"/>
      <c r="U71" s="102"/>
      <c r="V71" s="102"/>
      <c r="W71" s="102"/>
      <c r="X71" s="139">
        <f t="shared" si="0"/>
        <v>0</v>
      </c>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70">
        <f t="shared" si="1"/>
        <v>0</v>
      </c>
      <c r="CX71" s="169" t="e">
        <f t="shared" si="2"/>
        <v>#DIV/0!</v>
      </c>
      <c r="CY71" s="170">
        <f t="shared" si="3"/>
        <v>0</v>
      </c>
      <c r="CZ71" s="169" t="e">
        <f t="shared" si="4"/>
        <v>#DIV/0!</v>
      </c>
      <c r="DA71" s="170">
        <f t="shared" si="5"/>
        <v>0</v>
      </c>
      <c r="DB71" s="169" t="e">
        <f t="shared" si="6"/>
        <v>#DIV/0!</v>
      </c>
      <c r="DC71" s="170">
        <f t="shared" si="7"/>
        <v>0</v>
      </c>
      <c r="DD71" s="169" t="e">
        <f t="shared" si="8"/>
        <v>#DIV/0!</v>
      </c>
      <c r="DE71" s="171" t="e">
        <f t="shared" si="9"/>
        <v>#DIV/0!</v>
      </c>
      <c r="DF71" s="171" t="e">
        <f t="shared" si="10"/>
        <v>#DIV/0!</v>
      </c>
      <c r="DG71" s="102"/>
    </row>
    <row r="72" spans="1:111" ht="19.5" customHeight="1">
      <c r="A72" s="137">
        <v>66</v>
      </c>
      <c r="B72" s="95">
        <v>135</v>
      </c>
      <c r="C72" s="234" t="s">
        <v>985</v>
      </c>
      <c r="D72" s="234"/>
      <c r="E72" s="234"/>
      <c r="F72" s="96" t="s">
        <v>1146</v>
      </c>
      <c r="G72" s="96" t="s">
        <v>1146</v>
      </c>
      <c r="H72" s="96" t="s">
        <v>1146</v>
      </c>
      <c r="I72" s="96" t="s">
        <v>1146</v>
      </c>
      <c r="J72" s="96" t="s">
        <v>1146</v>
      </c>
      <c r="K72" s="96" t="s">
        <v>1146</v>
      </c>
      <c r="L72" s="96" t="s">
        <v>1146</v>
      </c>
      <c r="M72" s="96" t="s">
        <v>1146</v>
      </c>
      <c r="N72" s="96" t="s">
        <v>1146</v>
      </c>
      <c r="O72" s="96" t="s">
        <v>1146</v>
      </c>
      <c r="P72" s="96" t="s">
        <v>1146</v>
      </c>
      <c r="Q72" s="96" t="s">
        <v>1146</v>
      </c>
      <c r="R72" s="96" t="s">
        <v>1146</v>
      </c>
      <c r="S72" s="96" t="s">
        <v>1146</v>
      </c>
      <c r="T72" s="96" t="s">
        <v>1146</v>
      </c>
      <c r="U72" s="96" t="s">
        <v>1146</v>
      </c>
      <c r="V72" s="96" t="s">
        <v>1146</v>
      </c>
      <c r="W72" s="96" t="s">
        <v>1146</v>
      </c>
      <c r="X72" s="139">
        <f t="shared" si="0"/>
        <v>0</v>
      </c>
      <c r="Y72" s="96" t="s">
        <v>1146</v>
      </c>
      <c r="Z72" s="96" t="s">
        <v>1146</v>
      </c>
      <c r="AA72" s="96"/>
      <c r="AB72" s="96" t="s">
        <v>1146</v>
      </c>
      <c r="AC72" s="96" t="s">
        <v>1146</v>
      </c>
      <c r="AD72" s="96" t="s">
        <v>1146</v>
      </c>
      <c r="AE72" s="96" t="s">
        <v>1146</v>
      </c>
      <c r="AF72" s="96" t="s">
        <v>1146</v>
      </c>
      <c r="AG72" s="96" t="s">
        <v>1146</v>
      </c>
      <c r="AH72" s="96" t="s">
        <v>1146</v>
      </c>
      <c r="AI72" s="96" t="s">
        <v>1146</v>
      </c>
      <c r="AJ72" s="96" t="s">
        <v>1146</v>
      </c>
      <c r="AK72" s="96" t="s">
        <v>1146</v>
      </c>
      <c r="AL72" s="96" t="s">
        <v>1146</v>
      </c>
      <c r="AM72" s="96" t="s">
        <v>1146</v>
      </c>
      <c r="AN72" s="96" t="s">
        <v>1146</v>
      </c>
      <c r="AO72" s="96" t="s">
        <v>1146</v>
      </c>
      <c r="AP72" s="96" t="s">
        <v>1146</v>
      </c>
      <c r="AQ72" s="96" t="s">
        <v>1146</v>
      </c>
      <c r="AR72" s="96" t="s">
        <v>1146</v>
      </c>
      <c r="AS72" s="96" t="s">
        <v>1146</v>
      </c>
      <c r="AT72" s="96" t="s">
        <v>1146</v>
      </c>
      <c r="AU72" s="96" t="s">
        <v>1146</v>
      </c>
      <c r="AV72" s="96" t="s">
        <v>1146</v>
      </c>
      <c r="AW72" s="96" t="s">
        <v>1146</v>
      </c>
      <c r="AX72" s="96" t="s">
        <v>1146</v>
      </c>
      <c r="AY72" s="96" t="s">
        <v>1146</v>
      </c>
      <c r="AZ72" s="96" t="s">
        <v>1146</v>
      </c>
      <c r="BA72" s="96" t="s">
        <v>1146</v>
      </c>
      <c r="BB72" s="96" t="s">
        <v>1146</v>
      </c>
      <c r="BC72" s="96" t="s">
        <v>1146</v>
      </c>
      <c r="BD72" s="96" t="s">
        <v>1146</v>
      </c>
      <c r="BE72" s="96" t="s">
        <v>1146</v>
      </c>
      <c r="BF72" s="96" t="s">
        <v>1146</v>
      </c>
      <c r="BG72" s="96" t="s">
        <v>1146</v>
      </c>
      <c r="BH72" s="96" t="s">
        <v>1146</v>
      </c>
      <c r="BI72" s="96" t="s">
        <v>1146</v>
      </c>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t="s">
        <v>1146</v>
      </c>
      <c r="CW72" s="96" t="s">
        <v>1146</v>
      </c>
      <c r="CX72" s="96" t="s">
        <v>1146</v>
      </c>
      <c r="CY72" s="96" t="s">
        <v>1146</v>
      </c>
      <c r="CZ72" s="96" t="s">
        <v>1146</v>
      </c>
      <c r="DA72" s="96" t="s">
        <v>1146</v>
      </c>
      <c r="DB72" s="96" t="s">
        <v>1146</v>
      </c>
      <c r="DC72" s="96" t="s">
        <v>1146</v>
      </c>
      <c r="DD72" s="96" t="s">
        <v>1146</v>
      </c>
      <c r="DE72" s="96" t="s">
        <v>1146</v>
      </c>
      <c r="DF72" s="96" t="s">
        <v>1146</v>
      </c>
      <c r="DG72" s="96" t="s">
        <v>1146</v>
      </c>
    </row>
    <row r="73" spans="1:111" ht="31.5" customHeight="1">
      <c r="A73" s="137">
        <v>67</v>
      </c>
      <c r="B73" s="95">
        <v>136</v>
      </c>
      <c r="C73" s="234" t="s">
        <v>986</v>
      </c>
      <c r="D73" s="234"/>
      <c r="E73" s="234"/>
      <c r="F73" s="96" t="s">
        <v>1146</v>
      </c>
      <c r="G73" s="96" t="s">
        <v>1146</v>
      </c>
      <c r="H73" s="96" t="s">
        <v>1146</v>
      </c>
      <c r="I73" s="96" t="s">
        <v>1146</v>
      </c>
      <c r="J73" s="96" t="s">
        <v>1146</v>
      </c>
      <c r="K73" s="96" t="s">
        <v>1146</v>
      </c>
      <c r="L73" s="96" t="s">
        <v>1146</v>
      </c>
      <c r="M73" s="96" t="s">
        <v>1146</v>
      </c>
      <c r="N73" s="96" t="s">
        <v>1146</v>
      </c>
      <c r="O73" s="96" t="s">
        <v>1146</v>
      </c>
      <c r="P73" s="96" t="s">
        <v>1146</v>
      </c>
      <c r="Q73" s="96" t="s">
        <v>1146</v>
      </c>
      <c r="R73" s="96" t="s">
        <v>1146</v>
      </c>
      <c r="S73" s="96" t="s">
        <v>1146</v>
      </c>
      <c r="T73" s="96" t="s">
        <v>1146</v>
      </c>
      <c r="U73" s="96" t="s">
        <v>1146</v>
      </c>
      <c r="V73" s="96" t="s">
        <v>1146</v>
      </c>
      <c r="W73" s="96" t="s">
        <v>1146</v>
      </c>
      <c r="X73" s="139">
        <f t="shared" si="0"/>
        <v>0</v>
      </c>
      <c r="Y73" s="96" t="s">
        <v>1146</v>
      </c>
      <c r="Z73" s="96" t="s">
        <v>1146</v>
      </c>
      <c r="AA73" s="96"/>
      <c r="AB73" s="96" t="s">
        <v>1146</v>
      </c>
      <c r="AC73" s="96" t="s">
        <v>1146</v>
      </c>
      <c r="AD73" s="96" t="s">
        <v>1146</v>
      </c>
      <c r="AE73" s="96" t="s">
        <v>1146</v>
      </c>
      <c r="AF73" s="96" t="s">
        <v>1146</v>
      </c>
      <c r="AG73" s="96" t="s">
        <v>1146</v>
      </c>
      <c r="AH73" s="96" t="s">
        <v>1146</v>
      </c>
      <c r="AI73" s="96" t="s">
        <v>1146</v>
      </c>
      <c r="AJ73" s="96" t="s">
        <v>1146</v>
      </c>
      <c r="AK73" s="96" t="s">
        <v>1146</v>
      </c>
      <c r="AL73" s="96" t="s">
        <v>1146</v>
      </c>
      <c r="AM73" s="96" t="s">
        <v>1146</v>
      </c>
      <c r="AN73" s="96" t="s">
        <v>1146</v>
      </c>
      <c r="AO73" s="96" t="s">
        <v>1146</v>
      </c>
      <c r="AP73" s="96" t="s">
        <v>1146</v>
      </c>
      <c r="AQ73" s="96" t="s">
        <v>1146</v>
      </c>
      <c r="AR73" s="96" t="s">
        <v>1146</v>
      </c>
      <c r="AS73" s="96" t="s">
        <v>1146</v>
      </c>
      <c r="AT73" s="96" t="s">
        <v>1146</v>
      </c>
      <c r="AU73" s="96" t="s">
        <v>1146</v>
      </c>
      <c r="AV73" s="96" t="s">
        <v>1146</v>
      </c>
      <c r="AW73" s="96" t="s">
        <v>1146</v>
      </c>
      <c r="AX73" s="96" t="s">
        <v>1146</v>
      </c>
      <c r="AY73" s="96" t="s">
        <v>1146</v>
      </c>
      <c r="AZ73" s="96" t="s">
        <v>1146</v>
      </c>
      <c r="BA73" s="96" t="s">
        <v>1146</v>
      </c>
      <c r="BB73" s="96" t="s">
        <v>1146</v>
      </c>
      <c r="BC73" s="96" t="s">
        <v>1146</v>
      </c>
      <c r="BD73" s="96" t="s">
        <v>1146</v>
      </c>
      <c r="BE73" s="96" t="s">
        <v>1146</v>
      </c>
      <c r="BF73" s="96" t="s">
        <v>1146</v>
      </c>
      <c r="BG73" s="96" t="s">
        <v>1146</v>
      </c>
      <c r="BH73" s="96" t="s">
        <v>1146</v>
      </c>
      <c r="BI73" s="96" t="s">
        <v>1146</v>
      </c>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t="s">
        <v>1146</v>
      </c>
      <c r="CW73" s="96" t="s">
        <v>1146</v>
      </c>
      <c r="CX73" s="96" t="s">
        <v>1146</v>
      </c>
      <c r="CY73" s="96" t="s">
        <v>1146</v>
      </c>
      <c r="CZ73" s="96" t="s">
        <v>1146</v>
      </c>
      <c r="DA73" s="96" t="s">
        <v>1146</v>
      </c>
      <c r="DB73" s="96" t="s">
        <v>1146</v>
      </c>
      <c r="DC73" s="96" t="s">
        <v>1146</v>
      </c>
      <c r="DD73" s="96" t="s">
        <v>1146</v>
      </c>
      <c r="DE73" s="96" t="s">
        <v>1146</v>
      </c>
      <c r="DF73" s="96" t="s">
        <v>1146</v>
      </c>
      <c r="DG73" s="96" t="s">
        <v>1146</v>
      </c>
    </row>
    <row r="74" spans="1:111" ht="34.5" customHeight="1">
      <c r="A74" s="137">
        <v>68</v>
      </c>
      <c r="B74" s="105">
        <v>139</v>
      </c>
      <c r="C74" s="106" t="s">
        <v>1046</v>
      </c>
      <c r="D74" s="107" t="s">
        <v>23</v>
      </c>
      <c r="E74" s="106" t="s">
        <v>501</v>
      </c>
      <c r="F74" s="107" t="s">
        <v>25</v>
      </c>
      <c r="G74" s="102"/>
      <c r="H74" s="102"/>
      <c r="I74" s="102"/>
      <c r="J74" s="102"/>
      <c r="K74" s="99" t="s">
        <v>1134</v>
      </c>
      <c r="L74" s="100" t="s">
        <v>1063</v>
      </c>
      <c r="M74" s="101" t="s">
        <v>648</v>
      </c>
      <c r="N74" s="102"/>
      <c r="O74" s="102"/>
      <c r="P74" s="102"/>
      <c r="Q74" s="102"/>
      <c r="R74" s="102"/>
      <c r="S74" s="102"/>
      <c r="T74" s="102"/>
      <c r="U74" s="102"/>
      <c r="V74" s="102"/>
      <c r="W74" s="102"/>
      <c r="X74" s="139">
        <f t="shared" ref="X74:X137" si="11">COUNTIF($N74:$W74,"x")</f>
        <v>0</v>
      </c>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70">
        <f t="shared" si="1"/>
        <v>0</v>
      </c>
      <c r="CX74" s="169" t="e">
        <f t="shared" si="2"/>
        <v>#DIV/0!</v>
      </c>
      <c r="CY74" s="170">
        <f t="shared" si="3"/>
        <v>0</v>
      </c>
      <c r="CZ74" s="169" t="e">
        <f t="shared" si="4"/>
        <v>#DIV/0!</v>
      </c>
      <c r="DA74" s="170">
        <f t="shared" si="5"/>
        <v>0</v>
      </c>
      <c r="DB74" s="169" t="e">
        <f t="shared" si="6"/>
        <v>#DIV/0!</v>
      </c>
      <c r="DC74" s="170">
        <f t="shared" si="7"/>
        <v>0</v>
      </c>
      <c r="DD74" s="169" t="e">
        <f t="shared" si="8"/>
        <v>#DIV/0!</v>
      </c>
      <c r="DE74" s="171" t="e">
        <f t="shared" si="9"/>
        <v>#DIV/0!</v>
      </c>
      <c r="DF74" s="171" t="e">
        <f t="shared" si="10"/>
        <v>#DIV/0!</v>
      </c>
      <c r="DG74" s="102"/>
    </row>
    <row r="75" spans="1:111" ht="31.5">
      <c r="A75" s="137">
        <v>69</v>
      </c>
      <c r="B75" s="105">
        <v>144</v>
      </c>
      <c r="C75" s="106" t="s">
        <v>509</v>
      </c>
      <c r="D75" s="107" t="s">
        <v>24</v>
      </c>
      <c r="E75" s="106" t="s">
        <v>510</v>
      </c>
      <c r="F75" s="107" t="s">
        <v>24</v>
      </c>
      <c r="G75" s="102"/>
      <c r="H75" s="102"/>
      <c r="I75" s="102"/>
      <c r="J75" s="102"/>
      <c r="K75" s="99" t="s">
        <v>1134</v>
      </c>
      <c r="L75" s="100" t="s">
        <v>1063</v>
      </c>
      <c r="M75" s="101" t="s">
        <v>648</v>
      </c>
      <c r="N75" s="102"/>
      <c r="O75" s="102"/>
      <c r="P75" s="102"/>
      <c r="Q75" s="102"/>
      <c r="R75" s="102"/>
      <c r="S75" s="102"/>
      <c r="T75" s="102"/>
      <c r="U75" s="102"/>
      <c r="V75" s="102"/>
      <c r="W75" s="102"/>
      <c r="X75" s="139">
        <f t="shared" si="11"/>
        <v>0</v>
      </c>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70">
        <f t="shared" ref="CW75:CW138" si="12">COUNTIF(BI75:CV75,"2")</f>
        <v>0</v>
      </c>
      <c r="CX75" s="169" t="e">
        <f t="shared" ref="CX75:CX138" si="13">CW75/(CW75+CY75+DA75+DC75)</f>
        <v>#DIV/0!</v>
      </c>
      <c r="CY75" s="170">
        <f t="shared" ref="CY75:CY138" si="14">COUNTIF(BI75:CV75,"1")</f>
        <v>0</v>
      </c>
      <c r="CZ75" s="169" t="e">
        <f t="shared" ref="CZ75:CZ138" si="15">CY75/(CW75+CY75+DA75+DC75)</f>
        <v>#DIV/0!</v>
      </c>
      <c r="DA75" s="170">
        <f t="shared" ref="DA75:DA138" si="16">COUNTIF(BI75:CV75,"0")</f>
        <v>0</v>
      </c>
      <c r="DB75" s="169" t="e">
        <f t="shared" ref="DB75:DB138" si="17">DA75/(CW75+CY75+DA75+DC75)</f>
        <v>#DIV/0!</v>
      </c>
      <c r="DC75" s="170">
        <f t="shared" ref="DC75:DC138" si="18">COUNTIF(BI75:CV75,"KĐG")</f>
        <v>0</v>
      </c>
      <c r="DD75" s="169" t="e">
        <f t="shared" ref="DD75:DD138" si="19">DC75/(CW75+CY75+DA75+DC75)</f>
        <v>#DIV/0!</v>
      </c>
      <c r="DE75" s="171" t="e">
        <f t="shared" ref="DE75:DE138" si="20">(((CW75*2)+(CY75*1)+(DA75*0)))/(CW75+CY75+DA75)</f>
        <v>#DIV/0!</v>
      </c>
      <c r="DF75" s="171" t="e">
        <f t="shared" ref="DF75:DF138" si="21">IF(DD75&gt;=50%,"KĐG",IF(DE75&gt;=1.6,"Đạt mục tiêu",IF(DE75&gt;=1,"Cần cố gắng","Chưa đạt")))</f>
        <v>#DIV/0!</v>
      </c>
      <c r="DG75" s="102"/>
    </row>
    <row r="76" spans="1:111" ht="36" customHeight="1">
      <c r="A76" s="137">
        <v>70</v>
      </c>
      <c r="B76" s="240">
        <v>147</v>
      </c>
      <c r="C76" s="242" t="s">
        <v>1047</v>
      </c>
      <c r="D76" s="232" t="s">
        <v>25</v>
      </c>
      <c r="E76" s="258" t="s">
        <v>513</v>
      </c>
      <c r="F76" s="232" t="s">
        <v>25</v>
      </c>
      <c r="G76" s="242" t="s">
        <v>513</v>
      </c>
      <c r="H76" s="104" t="s">
        <v>1327</v>
      </c>
      <c r="I76" s="98" t="s">
        <v>1230</v>
      </c>
      <c r="J76" s="102" t="s">
        <v>1199</v>
      </c>
      <c r="K76" s="99" t="s">
        <v>1134</v>
      </c>
      <c r="L76" s="100" t="s">
        <v>1063</v>
      </c>
      <c r="M76" s="101" t="s">
        <v>648</v>
      </c>
      <c r="N76" s="102"/>
      <c r="O76" s="102"/>
      <c r="P76" s="102"/>
      <c r="Q76" s="102"/>
      <c r="R76" s="102" t="s">
        <v>648</v>
      </c>
      <c r="S76" s="102"/>
      <c r="T76" s="102"/>
      <c r="U76" s="102"/>
      <c r="V76" s="102"/>
      <c r="W76" s="102"/>
      <c r="X76" s="139">
        <f t="shared" si="11"/>
        <v>1</v>
      </c>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70">
        <f t="shared" si="12"/>
        <v>0</v>
      </c>
      <c r="CX76" s="169" t="e">
        <f t="shared" si="13"/>
        <v>#DIV/0!</v>
      </c>
      <c r="CY76" s="170">
        <f t="shared" si="14"/>
        <v>0</v>
      </c>
      <c r="CZ76" s="169" t="e">
        <f t="shared" si="15"/>
        <v>#DIV/0!</v>
      </c>
      <c r="DA76" s="170">
        <f t="shared" si="16"/>
        <v>0</v>
      </c>
      <c r="DB76" s="169" t="e">
        <f t="shared" si="17"/>
        <v>#DIV/0!</v>
      </c>
      <c r="DC76" s="170">
        <f t="shared" si="18"/>
        <v>0</v>
      </c>
      <c r="DD76" s="169" t="e">
        <f t="shared" si="19"/>
        <v>#DIV/0!</v>
      </c>
      <c r="DE76" s="171" t="e">
        <f t="shared" si="20"/>
        <v>#DIV/0!</v>
      </c>
      <c r="DF76" s="171" t="e">
        <f t="shared" si="21"/>
        <v>#DIV/0!</v>
      </c>
      <c r="DG76" s="102"/>
    </row>
    <row r="77" spans="1:111" ht="32.25" customHeight="1">
      <c r="A77" s="137">
        <v>71</v>
      </c>
      <c r="B77" s="241"/>
      <c r="C77" s="243"/>
      <c r="D77" s="233"/>
      <c r="E77" s="260"/>
      <c r="F77" s="233"/>
      <c r="G77" s="243"/>
      <c r="H77" s="104" t="s">
        <v>1328</v>
      </c>
      <c r="I77" s="164" t="s">
        <v>1230</v>
      </c>
      <c r="J77" s="102" t="s">
        <v>1199</v>
      </c>
      <c r="K77" s="99" t="s">
        <v>1134</v>
      </c>
      <c r="L77" s="100" t="s">
        <v>1063</v>
      </c>
      <c r="M77" s="101" t="s">
        <v>648</v>
      </c>
      <c r="N77" s="102"/>
      <c r="O77" s="102"/>
      <c r="P77" s="102"/>
      <c r="Q77" s="102" t="s">
        <v>648</v>
      </c>
      <c r="R77" s="102"/>
      <c r="S77" s="102"/>
      <c r="T77" s="102"/>
      <c r="U77" s="102"/>
      <c r="V77" s="102"/>
      <c r="W77" s="102"/>
      <c r="X77" s="139">
        <f t="shared" si="11"/>
        <v>1</v>
      </c>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70">
        <f t="shared" si="12"/>
        <v>0</v>
      </c>
      <c r="CX77" s="169" t="e">
        <f t="shared" si="13"/>
        <v>#DIV/0!</v>
      </c>
      <c r="CY77" s="170">
        <f t="shared" si="14"/>
        <v>0</v>
      </c>
      <c r="CZ77" s="169" t="e">
        <f t="shared" si="15"/>
        <v>#DIV/0!</v>
      </c>
      <c r="DA77" s="170">
        <f t="shared" si="16"/>
        <v>0</v>
      </c>
      <c r="DB77" s="169" t="e">
        <f t="shared" si="17"/>
        <v>#DIV/0!</v>
      </c>
      <c r="DC77" s="170">
        <f t="shared" si="18"/>
        <v>0</v>
      </c>
      <c r="DD77" s="169" t="e">
        <f t="shared" si="19"/>
        <v>#DIV/0!</v>
      </c>
      <c r="DE77" s="171" t="e">
        <f t="shared" si="20"/>
        <v>#DIV/0!</v>
      </c>
      <c r="DF77" s="171" t="e">
        <f t="shared" si="21"/>
        <v>#DIV/0!</v>
      </c>
      <c r="DG77" s="102"/>
    </row>
    <row r="78" spans="1:111" ht="38.25" customHeight="1">
      <c r="A78" s="137">
        <v>72</v>
      </c>
      <c r="B78" s="105">
        <v>150</v>
      </c>
      <c r="C78" s="106" t="s">
        <v>525</v>
      </c>
      <c r="D78" s="107" t="s">
        <v>25</v>
      </c>
      <c r="E78" s="106" t="s">
        <v>526</v>
      </c>
      <c r="F78" s="107" t="s">
        <v>25</v>
      </c>
      <c r="G78" s="102"/>
      <c r="H78" s="102"/>
      <c r="I78" s="102"/>
      <c r="J78" s="102"/>
      <c r="K78" s="99" t="s">
        <v>1134</v>
      </c>
      <c r="L78" s="100" t="s">
        <v>1063</v>
      </c>
      <c r="M78" s="101" t="s">
        <v>648</v>
      </c>
      <c r="N78" s="102"/>
      <c r="O78" s="102"/>
      <c r="P78" s="102"/>
      <c r="Q78" s="102"/>
      <c r="R78" s="102"/>
      <c r="S78" s="102"/>
      <c r="T78" s="102"/>
      <c r="U78" s="102"/>
      <c r="V78" s="102"/>
      <c r="W78" s="102"/>
      <c r="X78" s="139">
        <f t="shared" si="11"/>
        <v>0</v>
      </c>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70">
        <f t="shared" si="12"/>
        <v>0</v>
      </c>
      <c r="CX78" s="169" t="e">
        <f t="shared" si="13"/>
        <v>#DIV/0!</v>
      </c>
      <c r="CY78" s="170">
        <f t="shared" si="14"/>
        <v>0</v>
      </c>
      <c r="CZ78" s="169" t="e">
        <f t="shared" si="15"/>
        <v>#DIV/0!</v>
      </c>
      <c r="DA78" s="170">
        <f t="shared" si="16"/>
        <v>0</v>
      </c>
      <c r="DB78" s="169" t="e">
        <f t="shared" si="17"/>
        <v>#DIV/0!</v>
      </c>
      <c r="DC78" s="170">
        <f t="shared" si="18"/>
        <v>0</v>
      </c>
      <c r="DD78" s="169" t="e">
        <f t="shared" si="19"/>
        <v>#DIV/0!</v>
      </c>
      <c r="DE78" s="171" t="e">
        <f t="shared" si="20"/>
        <v>#DIV/0!</v>
      </c>
      <c r="DF78" s="171" t="e">
        <f t="shared" si="21"/>
        <v>#DIV/0!</v>
      </c>
      <c r="DG78" s="102"/>
    </row>
    <row r="79" spans="1:111" ht="31.5">
      <c r="A79" s="137">
        <v>73</v>
      </c>
      <c r="B79" s="105">
        <v>152</v>
      </c>
      <c r="C79" s="106" t="s">
        <v>517</v>
      </c>
      <c r="D79" s="107" t="s">
        <v>24</v>
      </c>
      <c r="E79" s="106" t="s">
        <v>518</v>
      </c>
      <c r="F79" s="107" t="s">
        <v>24</v>
      </c>
      <c r="G79" s="106"/>
      <c r="H79" s="104"/>
      <c r="I79" s="98"/>
      <c r="J79" s="102"/>
      <c r="K79" s="99" t="s">
        <v>1134</v>
      </c>
      <c r="L79" s="100" t="s">
        <v>1063</v>
      </c>
      <c r="M79" s="101" t="s">
        <v>648</v>
      </c>
      <c r="N79" s="102"/>
      <c r="O79" s="102"/>
      <c r="P79" s="102"/>
      <c r="Q79" s="102"/>
      <c r="R79" s="102"/>
      <c r="S79" s="102"/>
      <c r="T79" s="102"/>
      <c r="U79" s="102"/>
      <c r="V79" s="102"/>
      <c r="W79" s="102"/>
      <c r="X79" s="139">
        <f t="shared" si="11"/>
        <v>0</v>
      </c>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70">
        <f t="shared" si="12"/>
        <v>0</v>
      </c>
      <c r="CX79" s="169" t="e">
        <f t="shared" si="13"/>
        <v>#DIV/0!</v>
      </c>
      <c r="CY79" s="170">
        <f t="shared" si="14"/>
        <v>0</v>
      </c>
      <c r="CZ79" s="169" t="e">
        <f t="shared" si="15"/>
        <v>#DIV/0!</v>
      </c>
      <c r="DA79" s="170">
        <f t="shared" si="16"/>
        <v>0</v>
      </c>
      <c r="DB79" s="169" t="e">
        <f t="shared" si="17"/>
        <v>#DIV/0!</v>
      </c>
      <c r="DC79" s="170">
        <f t="shared" si="18"/>
        <v>0</v>
      </c>
      <c r="DD79" s="169" t="e">
        <f t="shared" si="19"/>
        <v>#DIV/0!</v>
      </c>
      <c r="DE79" s="171" t="e">
        <f t="shared" si="20"/>
        <v>#DIV/0!</v>
      </c>
      <c r="DF79" s="171" t="e">
        <f t="shared" si="21"/>
        <v>#DIV/0!</v>
      </c>
      <c r="DG79" s="102"/>
    </row>
    <row r="80" spans="1:111" ht="78.75">
      <c r="A80" s="137">
        <v>74</v>
      </c>
      <c r="B80" s="105">
        <v>153</v>
      </c>
      <c r="C80" s="106" t="s">
        <v>519</v>
      </c>
      <c r="D80" s="107" t="s">
        <v>24</v>
      </c>
      <c r="E80" s="106" t="s">
        <v>520</v>
      </c>
      <c r="F80" s="107" t="s">
        <v>24</v>
      </c>
      <c r="G80" s="106" t="s">
        <v>520</v>
      </c>
      <c r="H80" s="104" t="s">
        <v>1202</v>
      </c>
      <c r="I80" s="98" t="s">
        <v>1230</v>
      </c>
      <c r="J80" s="102" t="s">
        <v>1199</v>
      </c>
      <c r="K80" s="99" t="s">
        <v>1134</v>
      </c>
      <c r="L80" s="100" t="s">
        <v>1063</v>
      </c>
      <c r="M80" s="101" t="s">
        <v>648</v>
      </c>
      <c r="N80" s="102"/>
      <c r="O80" s="102"/>
      <c r="P80" s="102"/>
      <c r="Q80" s="102" t="s">
        <v>648</v>
      </c>
      <c r="R80" s="102"/>
      <c r="S80" s="102"/>
      <c r="T80" s="102"/>
      <c r="U80" s="102"/>
      <c r="V80" s="102"/>
      <c r="W80" s="102"/>
      <c r="X80" s="139">
        <f t="shared" si="11"/>
        <v>1</v>
      </c>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70">
        <f t="shared" si="12"/>
        <v>0</v>
      </c>
      <c r="CX80" s="169" t="e">
        <f t="shared" si="13"/>
        <v>#DIV/0!</v>
      </c>
      <c r="CY80" s="170">
        <f t="shared" si="14"/>
        <v>0</v>
      </c>
      <c r="CZ80" s="169" t="e">
        <f t="shared" si="15"/>
        <v>#DIV/0!</v>
      </c>
      <c r="DA80" s="170">
        <f t="shared" si="16"/>
        <v>0</v>
      </c>
      <c r="DB80" s="169" t="e">
        <f t="shared" si="17"/>
        <v>#DIV/0!</v>
      </c>
      <c r="DC80" s="170">
        <f t="shared" si="18"/>
        <v>0</v>
      </c>
      <c r="DD80" s="169" t="e">
        <f t="shared" si="19"/>
        <v>#DIV/0!</v>
      </c>
      <c r="DE80" s="171" t="e">
        <f t="shared" si="20"/>
        <v>#DIV/0!</v>
      </c>
      <c r="DF80" s="171" t="e">
        <f t="shared" si="21"/>
        <v>#DIV/0!</v>
      </c>
      <c r="DG80" s="102"/>
    </row>
    <row r="81" spans="1:111" ht="31.5">
      <c r="A81" s="137">
        <v>75</v>
      </c>
      <c r="B81" s="105">
        <v>154</v>
      </c>
      <c r="C81" s="106" t="s">
        <v>521</v>
      </c>
      <c r="D81" s="107" t="s">
        <v>105</v>
      </c>
      <c r="E81" s="106" t="s">
        <v>522</v>
      </c>
      <c r="F81" s="107" t="s">
        <v>105</v>
      </c>
      <c r="G81" s="102"/>
      <c r="H81" s="102"/>
      <c r="I81" s="102"/>
      <c r="J81" s="102"/>
      <c r="K81" s="99" t="s">
        <v>1134</v>
      </c>
      <c r="L81" s="100" t="s">
        <v>1063</v>
      </c>
      <c r="M81" s="101" t="s">
        <v>648</v>
      </c>
      <c r="N81" s="102"/>
      <c r="O81" s="102"/>
      <c r="P81" s="102"/>
      <c r="Q81" s="102"/>
      <c r="R81" s="102"/>
      <c r="S81" s="102"/>
      <c r="T81" s="102"/>
      <c r="U81" s="102"/>
      <c r="V81" s="102"/>
      <c r="W81" s="102"/>
      <c r="X81" s="139">
        <f t="shared" si="11"/>
        <v>0</v>
      </c>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70">
        <f t="shared" si="12"/>
        <v>0</v>
      </c>
      <c r="CX81" s="169" t="e">
        <f t="shared" si="13"/>
        <v>#DIV/0!</v>
      </c>
      <c r="CY81" s="170">
        <f t="shared" si="14"/>
        <v>0</v>
      </c>
      <c r="CZ81" s="169" t="e">
        <f t="shared" si="15"/>
        <v>#DIV/0!</v>
      </c>
      <c r="DA81" s="170">
        <f t="shared" si="16"/>
        <v>0</v>
      </c>
      <c r="DB81" s="169" t="e">
        <f t="shared" si="17"/>
        <v>#DIV/0!</v>
      </c>
      <c r="DC81" s="170">
        <f t="shared" si="18"/>
        <v>0</v>
      </c>
      <c r="DD81" s="169" t="e">
        <f t="shared" si="19"/>
        <v>#DIV/0!</v>
      </c>
      <c r="DE81" s="171" t="e">
        <f t="shared" si="20"/>
        <v>#DIV/0!</v>
      </c>
      <c r="DF81" s="171" t="e">
        <f t="shared" si="21"/>
        <v>#DIV/0!</v>
      </c>
      <c r="DG81" s="102"/>
    </row>
    <row r="82" spans="1:111" ht="38.25" customHeight="1">
      <c r="A82" s="137">
        <v>76</v>
      </c>
      <c r="B82" s="105">
        <v>155</v>
      </c>
      <c r="C82" s="106" t="s">
        <v>523</v>
      </c>
      <c r="D82" s="107" t="s">
        <v>24</v>
      </c>
      <c r="E82" s="106" t="s">
        <v>524</v>
      </c>
      <c r="F82" s="107" t="s">
        <v>24</v>
      </c>
      <c r="G82" s="102"/>
      <c r="H82" s="102"/>
      <c r="I82" s="102"/>
      <c r="J82" s="102"/>
      <c r="K82" s="99" t="s">
        <v>1134</v>
      </c>
      <c r="L82" s="100" t="s">
        <v>1063</v>
      </c>
      <c r="M82" s="101" t="s">
        <v>648</v>
      </c>
      <c r="N82" s="102"/>
      <c r="O82" s="102"/>
      <c r="P82" s="102"/>
      <c r="Q82" s="102"/>
      <c r="R82" s="102"/>
      <c r="S82" s="102"/>
      <c r="T82" s="102"/>
      <c r="U82" s="102"/>
      <c r="V82" s="102"/>
      <c r="W82" s="102"/>
      <c r="X82" s="139">
        <f t="shared" si="11"/>
        <v>0</v>
      </c>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70">
        <f t="shared" si="12"/>
        <v>0</v>
      </c>
      <c r="CX82" s="169" t="e">
        <f t="shared" si="13"/>
        <v>#DIV/0!</v>
      </c>
      <c r="CY82" s="170">
        <f t="shared" si="14"/>
        <v>0</v>
      </c>
      <c r="CZ82" s="169" t="e">
        <f t="shared" si="15"/>
        <v>#DIV/0!</v>
      </c>
      <c r="DA82" s="170">
        <f t="shared" si="16"/>
        <v>0</v>
      </c>
      <c r="DB82" s="169" t="e">
        <f t="shared" si="17"/>
        <v>#DIV/0!</v>
      </c>
      <c r="DC82" s="170">
        <f t="shared" si="18"/>
        <v>0</v>
      </c>
      <c r="DD82" s="169" t="e">
        <f t="shared" si="19"/>
        <v>#DIV/0!</v>
      </c>
      <c r="DE82" s="171" t="e">
        <f t="shared" si="20"/>
        <v>#DIV/0!</v>
      </c>
      <c r="DF82" s="171" t="e">
        <f t="shared" si="21"/>
        <v>#DIV/0!</v>
      </c>
      <c r="DG82" s="102"/>
    </row>
    <row r="83" spans="1:111" ht="19.5" customHeight="1">
      <c r="A83" s="137">
        <v>77</v>
      </c>
      <c r="B83" s="95">
        <v>156</v>
      </c>
      <c r="C83" s="234" t="s">
        <v>988</v>
      </c>
      <c r="D83" s="234"/>
      <c r="E83" s="234"/>
      <c r="F83" s="96" t="s">
        <v>1146</v>
      </c>
      <c r="G83" s="96" t="s">
        <v>1146</v>
      </c>
      <c r="H83" s="96" t="s">
        <v>1146</v>
      </c>
      <c r="I83" s="96" t="s">
        <v>1146</v>
      </c>
      <c r="J83" s="96" t="s">
        <v>1146</v>
      </c>
      <c r="K83" s="96" t="s">
        <v>1146</v>
      </c>
      <c r="L83" s="96" t="s">
        <v>1146</v>
      </c>
      <c r="M83" s="96" t="s">
        <v>1146</v>
      </c>
      <c r="N83" s="96" t="s">
        <v>1146</v>
      </c>
      <c r="O83" s="96" t="s">
        <v>1146</v>
      </c>
      <c r="P83" s="96" t="s">
        <v>1146</v>
      </c>
      <c r="Q83" s="96" t="s">
        <v>1146</v>
      </c>
      <c r="R83" s="96" t="s">
        <v>1146</v>
      </c>
      <c r="S83" s="96" t="s">
        <v>1146</v>
      </c>
      <c r="T83" s="96" t="s">
        <v>1146</v>
      </c>
      <c r="U83" s="96" t="s">
        <v>1146</v>
      </c>
      <c r="V83" s="96" t="s">
        <v>1146</v>
      </c>
      <c r="W83" s="96" t="s">
        <v>1146</v>
      </c>
      <c r="X83" s="139">
        <f t="shared" si="11"/>
        <v>0</v>
      </c>
      <c r="Y83" s="96" t="s">
        <v>1146</v>
      </c>
      <c r="Z83" s="96" t="s">
        <v>1146</v>
      </c>
      <c r="AA83" s="96" t="s">
        <v>1146</v>
      </c>
      <c r="AB83" s="96" t="s">
        <v>1146</v>
      </c>
      <c r="AC83" s="96" t="s">
        <v>1146</v>
      </c>
      <c r="AD83" s="96" t="s">
        <v>1146</v>
      </c>
      <c r="AE83" s="96" t="s">
        <v>1146</v>
      </c>
      <c r="AF83" s="96" t="s">
        <v>1146</v>
      </c>
      <c r="AG83" s="96" t="s">
        <v>1146</v>
      </c>
      <c r="AH83" s="96" t="s">
        <v>1146</v>
      </c>
      <c r="AI83" s="96" t="s">
        <v>1146</v>
      </c>
      <c r="AJ83" s="96" t="s">
        <v>1146</v>
      </c>
      <c r="AK83" s="96" t="s">
        <v>1146</v>
      </c>
      <c r="AL83" s="96" t="s">
        <v>1146</v>
      </c>
      <c r="AM83" s="96" t="s">
        <v>1146</v>
      </c>
      <c r="AN83" s="96" t="s">
        <v>1146</v>
      </c>
      <c r="AO83" s="96" t="s">
        <v>1146</v>
      </c>
      <c r="AP83" s="96" t="s">
        <v>1146</v>
      </c>
      <c r="AQ83" s="96" t="s">
        <v>1146</v>
      </c>
      <c r="AR83" s="96" t="s">
        <v>1146</v>
      </c>
      <c r="AS83" s="96" t="s">
        <v>1146</v>
      </c>
      <c r="AT83" s="96" t="s">
        <v>1146</v>
      </c>
      <c r="AU83" s="96" t="s">
        <v>1146</v>
      </c>
      <c r="AV83" s="96" t="s">
        <v>1146</v>
      </c>
      <c r="AW83" s="96" t="s">
        <v>1146</v>
      </c>
      <c r="AX83" s="96" t="s">
        <v>1146</v>
      </c>
      <c r="AY83" s="96" t="s">
        <v>1146</v>
      </c>
      <c r="AZ83" s="96" t="s">
        <v>1146</v>
      </c>
      <c r="BA83" s="96" t="s">
        <v>1146</v>
      </c>
      <c r="BB83" s="96" t="s">
        <v>1146</v>
      </c>
      <c r="BC83" s="96" t="s">
        <v>1146</v>
      </c>
      <c r="BD83" s="96" t="s">
        <v>1146</v>
      </c>
      <c r="BE83" s="96" t="s">
        <v>1146</v>
      </c>
      <c r="BF83" s="96" t="s">
        <v>1146</v>
      </c>
      <c r="BG83" s="96" t="s">
        <v>1146</v>
      </c>
      <c r="BH83" s="96" t="s">
        <v>1146</v>
      </c>
      <c r="BI83" s="96" t="s">
        <v>1146</v>
      </c>
      <c r="BJ83" s="96" t="s">
        <v>1146</v>
      </c>
      <c r="BK83" s="96" t="s">
        <v>1146</v>
      </c>
      <c r="BL83" s="96" t="s">
        <v>1146</v>
      </c>
      <c r="BM83" s="96" t="s">
        <v>1146</v>
      </c>
      <c r="BN83" s="96" t="s">
        <v>1146</v>
      </c>
      <c r="BO83" s="96" t="s">
        <v>1146</v>
      </c>
      <c r="BP83" s="96" t="s">
        <v>1146</v>
      </c>
      <c r="BQ83" s="96" t="s">
        <v>1146</v>
      </c>
      <c r="BR83" s="96" t="s">
        <v>1146</v>
      </c>
      <c r="BS83" s="96" t="s">
        <v>1146</v>
      </c>
      <c r="BT83" s="96" t="s">
        <v>1146</v>
      </c>
      <c r="BU83" s="96" t="s">
        <v>1146</v>
      </c>
      <c r="BV83" s="96" t="s">
        <v>1146</v>
      </c>
      <c r="BW83" s="96" t="s">
        <v>1146</v>
      </c>
      <c r="BX83" s="96" t="s">
        <v>1146</v>
      </c>
      <c r="BY83" s="96" t="s">
        <v>1146</v>
      </c>
      <c r="BZ83" s="96" t="s">
        <v>1146</v>
      </c>
      <c r="CA83" s="96" t="s">
        <v>1146</v>
      </c>
      <c r="CB83" s="96" t="s">
        <v>1146</v>
      </c>
      <c r="CC83" s="96" t="s">
        <v>1146</v>
      </c>
      <c r="CD83" s="96" t="s">
        <v>1146</v>
      </c>
      <c r="CE83" s="96" t="s">
        <v>1146</v>
      </c>
      <c r="CF83" s="96" t="s">
        <v>1146</v>
      </c>
      <c r="CG83" s="96" t="s">
        <v>1146</v>
      </c>
      <c r="CH83" s="96" t="s">
        <v>1146</v>
      </c>
      <c r="CI83" s="96" t="s">
        <v>1146</v>
      </c>
      <c r="CJ83" s="96" t="s">
        <v>1146</v>
      </c>
      <c r="CK83" s="96" t="s">
        <v>1146</v>
      </c>
      <c r="CL83" s="96" t="s">
        <v>1146</v>
      </c>
      <c r="CM83" s="96" t="s">
        <v>1146</v>
      </c>
      <c r="CN83" s="96" t="s">
        <v>1146</v>
      </c>
      <c r="CO83" s="96" t="s">
        <v>1146</v>
      </c>
      <c r="CP83" s="96" t="s">
        <v>1146</v>
      </c>
      <c r="CQ83" s="96" t="s">
        <v>1146</v>
      </c>
      <c r="CR83" s="96" t="s">
        <v>1146</v>
      </c>
      <c r="CS83" s="96" t="s">
        <v>1146</v>
      </c>
      <c r="CT83" s="96" t="s">
        <v>1146</v>
      </c>
      <c r="CU83" s="96" t="s">
        <v>1146</v>
      </c>
      <c r="CV83" s="96" t="s">
        <v>1146</v>
      </c>
      <c r="CW83" s="96" t="s">
        <v>1146</v>
      </c>
      <c r="CX83" s="96" t="s">
        <v>1146</v>
      </c>
      <c r="CY83" s="96" t="s">
        <v>1146</v>
      </c>
      <c r="CZ83" s="96" t="s">
        <v>1146</v>
      </c>
      <c r="DA83" s="96" t="s">
        <v>1146</v>
      </c>
      <c r="DB83" s="96" t="s">
        <v>1146</v>
      </c>
      <c r="DC83" s="96" t="s">
        <v>1146</v>
      </c>
      <c r="DD83" s="96" t="s">
        <v>1146</v>
      </c>
      <c r="DE83" s="96" t="s">
        <v>1146</v>
      </c>
      <c r="DF83" s="96" t="s">
        <v>1146</v>
      </c>
      <c r="DG83" s="96" t="s">
        <v>1146</v>
      </c>
    </row>
    <row r="84" spans="1:111" ht="47.25">
      <c r="A84" s="137">
        <v>78</v>
      </c>
      <c r="B84" s="105">
        <v>159</v>
      </c>
      <c r="C84" s="106" t="s">
        <v>531</v>
      </c>
      <c r="D84" s="107" t="s">
        <v>23</v>
      </c>
      <c r="E84" s="106" t="s">
        <v>532</v>
      </c>
      <c r="F84" s="107" t="s">
        <v>25</v>
      </c>
      <c r="G84" s="102"/>
      <c r="H84" s="102"/>
      <c r="I84" s="102"/>
      <c r="J84" s="102"/>
      <c r="K84" s="99" t="s">
        <v>1134</v>
      </c>
      <c r="L84" s="100" t="s">
        <v>1063</v>
      </c>
      <c r="M84" s="101" t="s">
        <v>648</v>
      </c>
      <c r="N84" s="102"/>
      <c r="O84" s="102"/>
      <c r="P84" s="102"/>
      <c r="Q84" s="102"/>
      <c r="R84" s="102"/>
      <c r="S84" s="102"/>
      <c r="T84" s="102"/>
      <c r="U84" s="102"/>
      <c r="V84" s="102"/>
      <c r="W84" s="102"/>
      <c r="X84" s="139">
        <f t="shared" si="11"/>
        <v>0</v>
      </c>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70">
        <f t="shared" si="12"/>
        <v>0</v>
      </c>
      <c r="CX84" s="169" t="e">
        <f t="shared" si="13"/>
        <v>#DIV/0!</v>
      </c>
      <c r="CY84" s="170">
        <f t="shared" si="14"/>
        <v>0</v>
      </c>
      <c r="CZ84" s="169" t="e">
        <f t="shared" si="15"/>
        <v>#DIV/0!</v>
      </c>
      <c r="DA84" s="170">
        <f t="shared" si="16"/>
        <v>0</v>
      </c>
      <c r="DB84" s="169" t="e">
        <f t="shared" si="17"/>
        <v>#DIV/0!</v>
      </c>
      <c r="DC84" s="170">
        <f t="shared" si="18"/>
        <v>0</v>
      </c>
      <c r="DD84" s="169" t="e">
        <f t="shared" si="19"/>
        <v>#DIV/0!</v>
      </c>
      <c r="DE84" s="171" t="e">
        <f t="shared" si="20"/>
        <v>#DIV/0!</v>
      </c>
      <c r="DF84" s="171" t="e">
        <f t="shared" si="21"/>
        <v>#DIV/0!</v>
      </c>
      <c r="DG84" s="102"/>
    </row>
    <row r="85" spans="1:111" ht="31.5">
      <c r="A85" s="137">
        <v>79</v>
      </c>
      <c r="B85" s="105">
        <v>162</v>
      </c>
      <c r="C85" s="106" t="s">
        <v>537</v>
      </c>
      <c r="D85" s="107" t="s">
        <v>23</v>
      </c>
      <c r="E85" s="106" t="s">
        <v>538</v>
      </c>
      <c r="F85" s="107" t="s">
        <v>25</v>
      </c>
      <c r="G85" s="102"/>
      <c r="H85" s="102"/>
      <c r="I85" s="102"/>
      <c r="J85" s="102"/>
      <c r="K85" s="99" t="s">
        <v>1134</v>
      </c>
      <c r="L85" s="100" t="s">
        <v>1063</v>
      </c>
      <c r="M85" s="101" t="s">
        <v>648</v>
      </c>
      <c r="N85" s="102"/>
      <c r="O85" s="102"/>
      <c r="P85" s="102"/>
      <c r="Q85" s="102"/>
      <c r="R85" s="102"/>
      <c r="S85" s="102"/>
      <c r="T85" s="102"/>
      <c r="U85" s="102"/>
      <c r="V85" s="102"/>
      <c r="W85" s="102"/>
      <c r="X85" s="139">
        <f t="shared" si="11"/>
        <v>0</v>
      </c>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70">
        <f t="shared" si="12"/>
        <v>0</v>
      </c>
      <c r="CX85" s="169" t="e">
        <f t="shared" si="13"/>
        <v>#DIV/0!</v>
      </c>
      <c r="CY85" s="170">
        <f t="shared" si="14"/>
        <v>0</v>
      </c>
      <c r="CZ85" s="169" t="e">
        <f t="shared" si="15"/>
        <v>#DIV/0!</v>
      </c>
      <c r="DA85" s="170">
        <f t="shared" si="16"/>
        <v>0</v>
      </c>
      <c r="DB85" s="169" t="e">
        <f t="shared" si="17"/>
        <v>#DIV/0!</v>
      </c>
      <c r="DC85" s="170">
        <f t="shared" si="18"/>
        <v>0</v>
      </c>
      <c r="DD85" s="169" t="e">
        <f t="shared" si="19"/>
        <v>#DIV/0!</v>
      </c>
      <c r="DE85" s="171" t="e">
        <f t="shared" si="20"/>
        <v>#DIV/0!</v>
      </c>
      <c r="DF85" s="171" t="e">
        <f t="shared" si="21"/>
        <v>#DIV/0!</v>
      </c>
      <c r="DG85" s="102"/>
    </row>
    <row r="86" spans="1:111" ht="31.5">
      <c r="A86" s="137">
        <v>80</v>
      </c>
      <c r="B86" s="105">
        <v>165</v>
      </c>
      <c r="C86" s="106" t="s">
        <v>543</v>
      </c>
      <c r="D86" s="107" t="s">
        <v>23</v>
      </c>
      <c r="E86" s="106" t="s">
        <v>544</v>
      </c>
      <c r="F86" s="107" t="s">
        <v>25</v>
      </c>
      <c r="G86" s="102"/>
      <c r="H86" s="102"/>
      <c r="I86" s="102"/>
      <c r="J86" s="102"/>
      <c r="K86" s="99" t="s">
        <v>1134</v>
      </c>
      <c r="L86" s="100" t="s">
        <v>1063</v>
      </c>
      <c r="M86" s="101" t="s">
        <v>648</v>
      </c>
      <c r="N86" s="102"/>
      <c r="O86" s="102"/>
      <c r="P86" s="102"/>
      <c r="Q86" s="102"/>
      <c r="R86" s="102"/>
      <c r="S86" s="102"/>
      <c r="T86" s="102"/>
      <c r="U86" s="102"/>
      <c r="V86" s="102"/>
      <c r="W86" s="102"/>
      <c r="X86" s="139">
        <f t="shared" si="11"/>
        <v>0</v>
      </c>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70">
        <f t="shared" si="12"/>
        <v>0</v>
      </c>
      <c r="CX86" s="169" t="e">
        <f t="shared" si="13"/>
        <v>#DIV/0!</v>
      </c>
      <c r="CY86" s="170">
        <f t="shared" si="14"/>
        <v>0</v>
      </c>
      <c r="CZ86" s="169" t="e">
        <f t="shared" si="15"/>
        <v>#DIV/0!</v>
      </c>
      <c r="DA86" s="170">
        <f t="shared" si="16"/>
        <v>0</v>
      </c>
      <c r="DB86" s="169" t="e">
        <f t="shared" si="17"/>
        <v>#DIV/0!</v>
      </c>
      <c r="DC86" s="170">
        <f t="shared" si="18"/>
        <v>0</v>
      </c>
      <c r="DD86" s="169" t="e">
        <f t="shared" si="19"/>
        <v>#DIV/0!</v>
      </c>
      <c r="DE86" s="171" t="e">
        <f t="shared" si="20"/>
        <v>#DIV/0!</v>
      </c>
      <c r="DF86" s="171" t="e">
        <f t="shared" si="21"/>
        <v>#DIV/0!</v>
      </c>
      <c r="DG86" s="102"/>
    </row>
    <row r="87" spans="1:111" ht="31.5">
      <c r="A87" s="137">
        <v>81</v>
      </c>
      <c r="B87" s="105">
        <v>168</v>
      </c>
      <c r="C87" s="106" t="s">
        <v>553</v>
      </c>
      <c r="D87" s="107" t="s">
        <v>23</v>
      </c>
      <c r="E87" s="106" t="s">
        <v>554</v>
      </c>
      <c r="F87" s="107" t="s">
        <v>25</v>
      </c>
      <c r="G87" s="102"/>
      <c r="H87" s="102"/>
      <c r="I87" s="102"/>
      <c r="J87" s="102"/>
      <c r="K87" s="99" t="s">
        <v>1134</v>
      </c>
      <c r="L87" s="100" t="s">
        <v>1063</v>
      </c>
      <c r="M87" s="101" t="s">
        <v>648</v>
      </c>
      <c r="N87" s="102"/>
      <c r="O87" s="102"/>
      <c r="P87" s="102"/>
      <c r="Q87" s="102"/>
      <c r="R87" s="102"/>
      <c r="S87" s="102"/>
      <c r="T87" s="102"/>
      <c r="U87" s="102"/>
      <c r="V87" s="102"/>
      <c r="W87" s="102"/>
      <c r="X87" s="139">
        <f t="shared" si="11"/>
        <v>0</v>
      </c>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70">
        <f t="shared" si="12"/>
        <v>0</v>
      </c>
      <c r="CX87" s="169" t="e">
        <f t="shared" si="13"/>
        <v>#DIV/0!</v>
      </c>
      <c r="CY87" s="170">
        <f t="shared" si="14"/>
        <v>0</v>
      </c>
      <c r="CZ87" s="169" t="e">
        <f t="shared" si="15"/>
        <v>#DIV/0!</v>
      </c>
      <c r="DA87" s="170">
        <f t="shared" si="16"/>
        <v>0</v>
      </c>
      <c r="DB87" s="169" t="e">
        <f t="shared" si="17"/>
        <v>#DIV/0!</v>
      </c>
      <c r="DC87" s="170">
        <f t="shared" si="18"/>
        <v>0</v>
      </c>
      <c r="DD87" s="169" t="e">
        <f t="shared" si="19"/>
        <v>#DIV/0!</v>
      </c>
      <c r="DE87" s="171" t="e">
        <f t="shared" si="20"/>
        <v>#DIV/0!</v>
      </c>
      <c r="DF87" s="171" t="e">
        <f t="shared" si="21"/>
        <v>#DIV/0!</v>
      </c>
      <c r="DG87" s="102"/>
    </row>
    <row r="88" spans="1:111">
      <c r="A88" s="137">
        <v>82</v>
      </c>
      <c r="B88" s="105">
        <v>169</v>
      </c>
      <c r="C88" s="106" t="s">
        <v>549</v>
      </c>
      <c r="D88" s="107" t="s">
        <v>105</v>
      </c>
      <c r="E88" s="106" t="s">
        <v>550</v>
      </c>
      <c r="F88" s="107" t="s">
        <v>105</v>
      </c>
      <c r="G88" s="102"/>
      <c r="H88" s="102"/>
      <c r="I88" s="102"/>
      <c r="J88" s="102"/>
      <c r="K88" s="99" t="s">
        <v>1134</v>
      </c>
      <c r="L88" s="100" t="s">
        <v>1063</v>
      </c>
      <c r="M88" s="101" t="s">
        <v>648</v>
      </c>
      <c r="N88" s="102"/>
      <c r="O88" s="102"/>
      <c r="P88" s="102"/>
      <c r="Q88" s="102"/>
      <c r="R88" s="102"/>
      <c r="S88" s="102"/>
      <c r="T88" s="102"/>
      <c r="U88" s="102"/>
      <c r="V88" s="102"/>
      <c r="W88" s="102"/>
      <c r="X88" s="139">
        <f t="shared" si="11"/>
        <v>0</v>
      </c>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70">
        <f t="shared" si="12"/>
        <v>0</v>
      </c>
      <c r="CX88" s="169" t="e">
        <f t="shared" si="13"/>
        <v>#DIV/0!</v>
      </c>
      <c r="CY88" s="170">
        <f t="shared" si="14"/>
        <v>0</v>
      </c>
      <c r="CZ88" s="169" t="e">
        <f t="shared" si="15"/>
        <v>#DIV/0!</v>
      </c>
      <c r="DA88" s="170">
        <f t="shared" si="16"/>
        <v>0</v>
      </c>
      <c r="DB88" s="169" t="e">
        <f t="shared" si="17"/>
        <v>#DIV/0!</v>
      </c>
      <c r="DC88" s="170">
        <f t="shared" si="18"/>
        <v>0</v>
      </c>
      <c r="DD88" s="169" t="e">
        <f t="shared" si="19"/>
        <v>#DIV/0!</v>
      </c>
      <c r="DE88" s="171" t="e">
        <f t="shared" si="20"/>
        <v>#DIV/0!</v>
      </c>
      <c r="DF88" s="171" t="e">
        <f t="shared" si="21"/>
        <v>#DIV/0!</v>
      </c>
      <c r="DG88" s="102"/>
    </row>
    <row r="89" spans="1:111" ht="31.5">
      <c r="A89" s="137">
        <v>83</v>
      </c>
      <c r="B89" s="105">
        <v>174</v>
      </c>
      <c r="C89" s="106" t="s">
        <v>562</v>
      </c>
      <c r="D89" s="107" t="s">
        <v>23</v>
      </c>
      <c r="E89" s="106" t="s">
        <v>563</v>
      </c>
      <c r="F89" s="107" t="s">
        <v>25</v>
      </c>
      <c r="G89" s="102"/>
      <c r="H89" s="102"/>
      <c r="I89" s="102"/>
      <c r="J89" s="102"/>
      <c r="K89" s="99" t="s">
        <v>1134</v>
      </c>
      <c r="L89" s="100" t="s">
        <v>1063</v>
      </c>
      <c r="M89" s="101" t="s">
        <v>648</v>
      </c>
      <c r="N89" s="102"/>
      <c r="O89" s="102"/>
      <c r="P89" s="102"/>
      <c r="Q89" s="102"/>
      <c r="R89" s="102"/>
      <c r="S89" s="102"/>
      <c r="T89" s="102"/>
      <c r="U89" s="102"/>
      <c r="V89" s="102"/>
      <c r="W89" s="102"/>
      <c r="X89" s="139">
        <f t="shared" si="11"/>
        <v>0</v>
      </c>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70">
        <f t="shared" si="12"/>
        <v>0</v>
      </c>
      <c r="CX89" s="169" t="e">
        <f t="shared" si="13"/>
        <v>#DIV/0!</v>
      </c>
      <c r="CY89" s="170">
        <f t="shared" si="14"/>
        <v>0</v>
      </c>
      <c r="CZ89" s="169" t="e">
        <f t="shared" si="15"/>
        <v>#DIV/0!</v>
      </c>
      <c r="DA89" s="170">
        <f t="shared" si="16"/>
        <v>0</v>
      </c>
      <c r="DB89" s="169" t="e">
        <f t="shared" si="17"/>
        <v>#DIV/0!</v>
      </c>
      <c r="DC89" s="170">
        <f t="shared" si="18"/>
        <v>0</v>
      </c>
      <c r="DD89" s="169" t="e">
        <f t="shared" si="19"/>
        <v>#DIV/0!</v>
      </c>
      <c r="DE89" s="171" t="e">
        <f t="shared" si="20"/>
        <v>#DIV/0!</v>
      </c>
      <c r="DF89" s="171" t="e">
        <f t="shared" si="21"/>
        <v>#DIV/0!</v>
      </c>
      <c r="DG89" s="102"/>
    </row>
    <row r="90" spans="1:111">
      <c r="A90" s="137">
        <v>84</v>
      </c>
      <c r="B90" s="105">
        <v>175</v>
      </c>
      <c r="C90" s="106" t="s">
        <v>557</v>
      </c>
      <c r="D90" s="107" t="s">
        <v>23</v>
      </c>
      <c r="E90" s="106" t="s">
        <v>558</v>
      </c>
      <c r="F90" s="107" t="s">
        <v>25</v>
      </c>
      <c r="G90" s="102"/>
      <c r="H90" s="102"/>
      <c r="I90" s="102"/>
      <c r="J90" s="102"/>
      <c r="K90" s="99" t="s">
        <v>1134</v>
      </c>
      <c r="L90" s="100" t="s">
        <v>1063</v>
      </c>
      <c r="M90" s="101" t="s">
        <v>648</v>
      </c>
      <c r="N90" s="102"/>
      <c r="O90" s="102"/>
      <c r="P90" s="102"/>
      <c r="Q90" s="102"/>
      <c r="R90" s="102"/>
      <c r="S90" s="102"/>
      <c r="T90" s="102"/>
      <c r="U90" s="102"/>
      <c r="V90" s="102"/>
      <c r="W90" s="102"/>
      <c r="X90" s="139">
        <f t="shared" si="11"/>
        <v>0</v>
      </c>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70">
        <f t="shared" si="12"/>
        <v>0</v>
      </c>
      <c r="CX90" s="169" t="e">
        <f t="shared" si="13"/>
        <v>#DIV/0!</v>
      </c>
      <c r="CY90" s="170">
        <f t="shared" si="14"/>
        <v>0</v>
      </c>
      <c r="CZ90" s="169" t="e">
        <f t="shared" si="15"/>
        <v>#DIV/0!</v>
      </c>
      <c r="DA90" s="170">
        <f t="shared" si="16"/>
        <v>0</v>
      </c>
      <c r="DB90" s="169" t="e">
        <f t="shared" si="17"/>
        <v>#DIV/0!</v>
      </c>
      <c r="DC90" s="170">
        <f t="shared" si="18"/>
        <v>0</v>
      </c>
      <c r="DD90" s="169" t="e">
        <f t="shared" si="19"/>
        <v>#DIV/0!</v>
      </c>
      <c r="DE90" s="171" t="e">
        <f t="shared" si="20"/>
        <v>#DIV/0!</v>
      </c>
      <c r="DF90" s="171" t="e">
        <f t="shared" si="21"/>
        <v>#DIV/0!</v>
      </c>
      <c r="DG90" s="102"/>
    </row>
    <row r="91" spans="1:111" ht="19.5" customHeight="1">
      <c r="A91" s="137">
        <v>85</v>
      </c>
      <c r="B91" s="95">
        <v>176</v>
      </c>
      <c r="C91" s="234" t="s">
        <v>989</v>
      </c>
      <c r="D91" s="234"/>
      <c r="E91" s="234"/>
      <c r="F91" s="96" t="s">
        <v>1146</v>
      </c>
      <c r="G91" s="96" t="s">
        <v>1146</v>
      </c>
      <c r="H91" s="96" t="s">
        <v>1146</v>
      </c>
      <c r="I91" s="96" t="s">
        <v>1146</v>
      </c>
      <c r="J91" s="96" t="s">
        <v>1146</v>
      </c>
      <c r="K91" s="96" t="s">
        <v>1146</v>
      </c>
      <c r="L91" s="96" t="s">
        <v>1146</v>
      </c>
      <c r="M91" s="96" t="s">
        <v>1146</v>
      </c>
      <c r="N91" s="96" t="s">
        <v>1146</v>
      </c>
      <c r="O91" s="96" t="s">
        <v>1146</v>
      </c>
      <c r="P91" s="96" t="s">
        <v>1146</v>
      </c>
      <c r="Q91" s="96" t="s">
        <v>1146</v>
      </c>
      <c r="R91" s="96" t="s">
        <v>1146</v>
      </c>
      <c r="S91" s="96" t="s">
        <v>1146</v>
      </c>
      <c r="T91" s="96" t="s">
        <v>1146</v>
      </c>
      <c r="U91" s="96" t="s">
        <v>1146</v>
      </c>
      <c r="V91" s="96" t="s">
        <v>1146</v>
      </c>
      <c r="W91" s="96" t="s">
        <v>1146</v>
      </c>
      <c r="X91" s="139">
        <f t="shared" si="11"/>
        <v>0</v>
      </c>
      <c r="Y91" s="96" t="s">
        <v>1146</v>
      </c>
      <c r="Z91" s="96" t="s">
        <v>1146</v>
      </c>
      <c r="AA91" s="96" t="s">
        <v>1146</v>
      </c>
      <c r="AB91" s="96" t="s">
        <v>1146</v>
      </c>
      <c r="AC91" s="96" t="s">
        <v>1146</v>
      </c>
      <c r="AD91" s="96" t="s">
        <v>1146</v>
      </c>
      <c r="AE91" s="96" t="s">
        <v>1146</v>
      </c>
      <c r="AF91" s="96" t="s">
        <v>1146</v>
      </c>
      <c r="AG91" s="96" t="s">
        <v>1146</v>
      </c>
      <c r="AH91" s="96" t="s">
        <v>1146</v>
      </c>
      <c r="AI91" s="96" t="s">
        <v>1146</v>
      </c>
      <c r="AJ91" s="96" t="s">
        <v>1146</v>
      </c>
      <c r="AK91" s="96" t="s">
        <v>1146</v>
      </c>
      <c r="AL91" s="96" t="s">
        <v>1146</v>
      </c>
      <c r="AM91" s="96" t="s">
        <v>1146</v>
      </c>
      <c r="AN91" s="96" t="s">
        <v>1146</v>
      </c>
      <c r="AO91" s="96" t="s">
        <v>1146</v>
      </c>
      <c r="AP91" s="96" t="s">
        <v>1146</v>
      </c>
      <c r="AQ91" s="96" t="s">
        <v>1146</v>
      </c>
      <c r="AR91" s="96" t="s">
        <v>1146</v>
      </c>
      <c r="AS91" s="96" t="s">
        <v>1146</v>
      </c>
      <c r="AT91" s="96" t="s">
        <v>1146</v>
      </c>
      <c r="AU91" s="96" t="s">
        <v>1146</v>
      </c>
      <c r="AV91" s="96" t="s">
        <v>1146</v>
      </c>
      <c r="AW91" s="96" t="s">
        <v>1146</v>
      </c>
      <c r="AX91" s="96" t="s">
        <v>1146</v>
      </c>
      <c r="AY91" s="96" t="s">
        <v>1146</v>
      </c>
      <c r="AZ91" s="96" t="s">
        <v>1146</v>
      </c>
      <c r="BA91" s="96" t="s">
        <v>1146</v>
      </c>
      <c r="BB91" s="96" t="s">
        <v>1146</v>
      </c>
      <c r="BC91" s="96" t="s">
        <v>1146</v>
      </c>
      <c r="BD91" s="96" t="s">
        <v>1146</v>
      </c>
      <c r="BE91" s="96" t="s">
        <v>1146</v>
      </c>
      <c r="BF91" s="96" t="s">
        <v>1146</v>
      </c>
      <c r="BG91" s="96" t="s">
        <v>1146</v>
      </c>
      <c r="BH91" s="96" t="s">
        <v>1146</v>
      </c>
      <c r="BI91" s="96" t="s">
        <v>1146</v>
      </c>
      <c r="BJ91" s="96" t="s">
        <v>1146</v>
      </c>
      <c r="BK91" s="96" t="s">
        <v>1146</v>
      </c>
      <c r="BL91" s="96" t="s">
        <v>1146</v>
      </c>
      <c r="BM91" s="96" t="s">
        <v>1146</v>
      </c>
      <c r="BN91" s="96" t="s">
        <v>1146</v>
      </c>
      <c r="BO91" s="96" t="s">
        <v>1146</v>
      </c>
      <c r="BP91" s="96" t="s">
        <v>1146</v>
      </c>
      <c r="BQ91" s="96" t="s">
        <v>1146</v>
      </c>
      <c r="BR91" s="96" t="s">
        <v>1146</v>
      </c>
      <c r="BS91" s="96" t="s">
        <v>1146</v>
      </c>
      <c r="BT91" s="96" t="s">
        <v>1146</v>
      </c>
      <c r="BU91" s="96" t="s">
        <v>1146</v>
      </c>
      <c r="BV91" s="96" t="s">
        <v>1146</v>
      </c>
      <c r="BW91" s="96" t="s">
        <v>1146</v>
      </c>
      <c r="BX91" s="96" t="s">
        <v>1146</v>
      </c>
      <c r="BY91" s="96" t="s">
        <v>1146</v>
      </c>
      <c r="BZ91" s="96" t="s">
        <v>1146</v>
      </c>
      <c r="CA91" s="96" t="s">
        <v>1146</v>
      </c>
      <c r="CB91" s="96" t="s">
        <v>1146</v>
      </c>
      <c r="CC91" s="96" t="s">
        <v>1146</v>
      </c>
      <c r="CD91" s="96" t="s">
        <v>1146</v>
      </c>
      <c r="CE91" s="96" t="s">
        <v>1146</v>
      </c>
      <c r="CF91" s="96" t="s">
        <v>1146</v>
      </c>
      <c r="CG91" s="96" t="s">
        <v>1146</v>
      </c>
      <c r="CH91" s="96" t="s">
        <v>1146</v>
      </c>
      <c r="CI91" s="96" t="s">
        <v>1146</v>
      </c>
      <c r="CJ91" s="96" t="s">
        <v>1146</v>
      </c>
      <c r="CK91" s="96" t="s">
        <v>1146</v>
      </c>
      <c r="CL91" s="96" t="s">
        <v>1146</v>
      </c>
      <c r="CM91" s="96" t="s">
        <v>1146</v>
      </c>
      <c r="CN91" s="96" t="s">
        <v>1146</v>
      </c>
      <c r="CO91" s="96" t="s">
        <v>1146</v>
      </c>
      <c r="CP91" s="96" t="s">
        <v>1146</v>
      </c>
      <c r="CQ91" s="96" t="s">
        <v>1146</v>
      </c>
      <c r="CR91" s="96" t="s">
        <v>1146</v>
      </c>
      <c r="CS91" s="96" t="s">
        <v>1146</v>
      </c>
      <c r="CT91" s="96" t="s">
        <v>1146</v>
      </c>
      <c r="CU91" s="96" t="s">
        <v>1146</v>
      </c>
      <c r="CV91" s="96" t="s">
        <v>1146</v>
      </c>
      <c r="CW91" s="96" t="s">
        <v>1146</v>
      </c>
      <c r="CX91" s="96" t="s">
        <v>1146</v>
      </c>
      <c r="CY91" s="96" t="s">
        <v>1146</v>
      </c>
      <c r="CZ91" s="96" t="s">
        <v>1146</v>
      </c>
      <c r="DA91" s="96" t="s">
        <v>1146</v>
      </c>
      <c r="DB91" s="96" t="s">
        <v>1146</v>
      </c>
      <c r="DC91" s="96" t="s">
        <v>1146</v>
      </c>
      <c r="DD91" s="96" t="s">
        <v>1146</v>
      </c>
      <c r="DE91" s="96" t="s">
        <v>1146</v>
      </c>
      <c r="DF91" s="96" t="s">
        <v>1146</v>
      </c>
      <c r="DG91" s="96" t="s">
        <v>1146</v>
      </c>
    </row>
    <row r="92" spans="1:111">
      <c r="A92" s="137">
        <v>86</v>
      </c>
      <c r="B92" s="105">
        <v>184</v>
      </c>
      <c r="C92" s="235" t="s">
        <v>567</v>
      </c>
      <c r="D92" s="110" t="s">
        <v>23</v>
      </c>
      <c r="E92" s="106" t="s">
        <v>565</v>
      </c>
      <c r="F92" s="107" t="s">
        <v>23</v>
      </c>
      <c r="G92" s="102"/>
      <c r="H92" s="102"/>
      <c r="I92" s="102"/>
      <c r="J92" s="102"/>
      <c r="K92" s="99" t="s">
        <v>1134</v>
      </c>
      <c r="L92" s="100" t="s">
        <v>1063</v>
      </c>
      <c r="M92" s="101" t="s">
        <v>648</v>
      </c>
      <c r="N92" s="102"/>
      <c r="O92" s="102"/>
      <c r="P92" s="102"/>
      <c r="Q92" s="102"/>
      <c r="R92" s="102"/>
      <c r="S92" s="102"/>
      <c r="T92" s="102"/>
      <c r="U92" s="102"/>
      <c r="V92" s="102"/>
      <c r="W92" s="102"/>
      <c r="X92" s="139">
        <f t="shared" si="11"/>
        <v>0</v>
      </c>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70">
        <f t="shared" si="12"/>
        <v>0</v>
      </c>
      <c r="CX92" s="169" t="e">
        <f t="shared" si="13"/>
        <v>#DIV/0!</v>
      </c>
      <c r="CY92" s="170">
        <f t="shared" si="14"/>
        <v>0</v>
      </c>
      <c r="CZ92" s="169" t="e">
        <f t="shared" si="15"/>
        <v>#DIV/0!</v>
      </c>
      <c r="DA92" s="170">
        <f t="shared" si="16"/>
        <v>0</v>
      </c>
      <c r="DB92" s="169" t="e">
        <f t="shared" si="17"/>
        <v>#DIV/0!</v>
      </c>
      <c r="DC92" s="170">
        <f t="shared" si="18"/>
        <v>0</v>
      </c>
      <c r="DD92" s="169" t="e">
        <f t="shared" si="19"/>
        <v>#DIV/0!</v>
      </c>
      <c r="DE92" s="171" t="e">
        <f t="shared" si="20"/>
        <v>#DIV/0!</v>
      </c>
      <c r="DF92" s="171" t="e">
        <f t="shared" si="21"/>
        <v>#DIV/0!</v>
      </c>
      <c r="DG92" s="102"/>
    </row>
    <row r="93" spans="1:111" ht="47.25">
      <c r="A93" s="137">
        <v>87</v>
      </c>
      <c r="B93" s="105">
        <v>185</v>
      </c>
      <c r="C93" s="235"/>
      <c r="D93" s="110" t="s">
        <v>23</v>
      </c>
      <c r="E93" s="106" t="s">
        <v>569</v>
      </c>
      <c r="F93" s="107" t="s">
        <v>23</v>
      </c>
      <c r="G93" s="102"/>
      <c r="H93" s="102"/>
      <c r="I93" s="102"/>
      <c r="J93" s="102"/>
      <c r="K93" s="99" t="s">
        <v>1134</v>
      </c>
      <c r="L93" s="100" t="s">
        <v>1063</v>
      </c>
      <c r="M93" s="101" t="s">
        <v>648</v>
      </c>
      <c r="N93" s="102"/>
      <c r="O93" s="102"/>
      <c r="P93" s="102"/>
      <c r="Q93" s="102"/>
      <c r="R93" s="102"/>
      <c r="S93" s="102"/>
      <c r="T93" s="102"/>
      <c r="U93" s="102"/>
      <c r="V93" s="102"/>
      <c r="W93" s="102"/>
      <c r="X93" s="139">
        <f t="shared" si="11"/>
        <v>0</v>
      </c>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70">
        <f t="shared" si="12"/>
        <v>0</v>
      </c>
      <c r="CX93" s="169" t="e">
        <f t="shared" si="13"/>
        <v>#DIV/0!</v>
      </c>
      <c r="CY93" s="170">
        <f t="shared" si="14"/>
        <v>0</v>
      </c>
      <c r="CZ93" s="169" t="e">
        <f t="shared" si="15"/>
        <v>#DIV/0!</v>
      </c>
      <c r="DA93" s="170">
        <f t="shared" si="16"/>
        <v>0</v>
      </c>
      <c r="DB93" s="169" t="e">
        <f t="shared" si="17"/>
        <v>#DIV/0!</v>
      </c>
      <c r="DC93" s="170">
        <f t="shared" si="18"/>
        <v>0</v>
      </c>
      <c r="DD93" s="169" t="e">
        <f t="shared" si="19"/>
        <v>#DIV/0!</v>
      </c>
      <c r="DE93" s="171" t="e">
        <f t="shared" si="20"/>
        <v>#DIV/0!</v>
      </c>
      <c r="DF93" s="171" t="e">
        <f t="shared" si="21"/>
        <v>#DIV/0!</v>
      </c>
      <c r="DG93" s="102"/>
    </row>
    <row r="94" spans="1:111" ht="22.5" customHeight="1">
      <c r="A94" s="137">
        <v>88</v>
      </c>
      <c r="B94" s="105">
        <v>186</v>
      </c>
      <c r="C94" s="235"/>
      <c r="D94" s="110" t="s">
        <v>23</v>
      </c>
      <c r="E94" s="106" t="s">
        <v>570</v>
      </c>
      <c r="F94" s="107" t="s">
        <v>26</v>
      </c>
      <c r="G94" s="106"/>
      <c r="H94" s="104"/>
      <c r="I94" s="98"/>
      <c r="J94" s="102"/>
      <c r="K94" s="99" t="s">
        <v>1134</v>
      </c>
      <c r="L94" s="100" t="s">
        <v>1063</v>
      </c>
      <c r="M94" s="101" t="s">
        <v>648</v>
      </c>
      <c r="N94" s="102"/>
      <c r="O94" s="102"/>
      <c r="P94" s="102"/>
      <c r="Q94" s="102"/>
      <c r="R94" s="102"/>
      <c r="S94" s="102"/>
      <c r="T94" s="102"/>
      <c r="U94" s="102"/>
      <c r="V94" s="102"/>
      <c r="W94" s="102"/>
      <c r="X94" s="139">
        <f t="shared" si="11"/>
        <v>0</v>
      </c>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70">
        <f t="shared" si="12"/>
        <v>0</v>
      </c>
      <c r="CX94" s="169" t="e">
        <f t="shared" si="13"/>
        <v>#DIV/0!</v>
      </c>
      <c r="CY94" s="170">
        <f t="shared" si="14"/>
        <v>0</v>
      </c>
      <c r="CZ94" s="169" t="e">
        <f t="shared" si="15"/>
        <v>#DIV/0!</v>
      </c>
      <c r="DA94" s="170">
        <f t="shared" si="16"/>
        <v>0</v>
      </c>
      <c r="DB94" s="169" t="e">
        <f t="shared" si="17"/>
        <v>#DIV/0!</v>
      </c>
      <c r="DC94" s="170">
        <f t="shared" si="18"/>
        <v>0</v>
      </c>
      <c r="DD94" s="169" t="e">
        <f t="shared" si="19"/>
        <v>#DIV/0!</v>
      </c>
      <c r="DE94" s="171" t="e">
        <f t="shared" si="20"/>
        <v>#DIV/0!</v>
      </c>
      <c r="DF94" s="171" t="e">
        <f t="shared" si="21"/>
        <v>#DIV/0!</v>
      </c>
      <c r="DG94" s="102"/>
    </row>
    <row r="95" spans="1:111" ht="31.5">
      <c r="A95" s="137">
        <v>89</v>
      </c>
      <c r="B95" s="105">
        <v>187</v>
      </c>
      <c r="C95" s="235"/>
      <c r="D95" s="110" t="s">
        <v>23</v>
      </c>
      <c r="E95" s="106" t="s">
        <v>572</v>
      </c>
      <c r="F95" s="107" t="s">
        <v>23</v>
      </c>
      <c r="G95" s="102"/>
      <c r="H95" s="102"/>
      <c r="I95" s="102"/>
      <c r="J95" s="102"/>
      <c r="K95" s="99" t="s">
        <v>1134</v>
      </c>
      <c r="L95" s="100" t="s">
        <v>1063</v>
      </c>
      <c r="M95" s="101" t="s">
        <v>648</v>
      </c>
      <c r="N95" s="102"/>
      <c r="O95" s="102"/>
      <c r="P95" s="102"/>
      <c r="Q95" s="102"/>
      <c r="R95" s="102"/>
      <c r="S95" s="102"/>
      <c r="T95" s="102"/>
      <c r="U95" s="102"/>
      <c r="V95" s="102"/>
      <c r="W95" s="102"/>
      <c r="X95" s="139">
        <f t="shared" si="11"/>
        <v>0</v>
      </c>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70">
        <f t="shared" si="12"/>
        <v>0</v>
      </c>
      <c r="CX95" s="169" t="e">
        <f t="shared" si="13"/>
        <v>#DIV/0!</v>
      </c>
      <c r="CY95" s="170">
        <f t="shared" si="14"/>
        <v>0</v>
      </c>
      <c r="CZ95" s="169" t="e">
        <f t="shared" si="15"/>
        <v>#DIV/0!</v>
      </c>
      <c r="DA95" s="170">
        <f t="shared" si="16"/>
        <v>0</v>
      </c>
      <c r="DB95" s="169" t="e">
        <f t="shared" si="17"/>
        <v>#DIV/0!</v>
      </c>
      <c r="DC95" s="170">
        <f t="shared" si="18"/>
        <v>0</v>
      </c>
      <c r="DD95" s="169" t="e">
        <f t="shared" si="19"/>
        <v>#DIV/0!</v>
      </c>
      <c r="DE95" s="171" t="e">
        <f t="shared" si="20"/>
        <v>#DIV/0!</v>
      </c>
      <c r="DF95" s="171" t="e">
        <f t="shared" si="21"/>
        <v>#DIV/0!</v>
      </c>
      <c r="DG95" s="102"/>
    </row>
    <row r="96" spans="1:111" ht="31.5">
      <c r="A96" s="137">
        <v>90</v>
      </c>
      <c r="B96" s="105">
        <v>189</v>
      </c>
      <c r="C96" s="106" t="s">
        <v>521</v>
      </c>
      <c r="D96" s="107" t="s">
        <v>105</v>
      </c>
      <c r="E96" s="106" t="s">
        <v>573</v>
      </c>
      <c r="F96" s="107" t="s">
        <v>105</v>
      </c>
      <c r="G96" s="102"/>
      <c r="H96" s="102"/>
      <c r="I96" s="102"/>
      <c r="J96" s="102"/>
      <c r="K96" s="99" t="s">
        <v>1134</v>
      </c>
      <c r="L96" s="100" t="s">
        <v>1063</v>
      </c>
      <c r="M96" s="101" t="s">
        <v>648</v>
      </c>
      <c r="N96" s="102"/>
      <c r="O96" s="102"/>
      <c r="P96" s="102"/>
      <c r="Q96" s="102"/>
      <c r="R96" s="102"/>
      <c r="S96" s="102"/>
      <c r="T96" s="102"/>
      <c r="U96" s="102"/>
      <c r="V96" s="102"/>
      <c r="W96" s="102"/>
      <c r="X96" s="139">
        <f t="shared" si="11"/>
        <v>0</v>
      </c>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70">
        <f t="shared" si="12"/>
        <v>0</v>
      </c>
      <c r="CX96" s="169" t="e">
        <f t="shared" si="13"/>
        <v>#DIV/0!</v>
      </c>
      <c r="CY96" s="170">
        <f t="shared" si="14"/>
        <v>0</v>
      </c>
      <c r="CZ96" s="169" t="e">
        <f t="shared" si="15"/>
        <v>#DIV/0!</v>
      </c>
      <c r="DA96" s="170">
        <f t="shared" si="16"/>
        <v>0</v>
      </c>
      <c r="DB96" s="169" t="e">
        <f t="shared" si="17"/>
        <v>#DIV/0!</v>
      </c>
      <c r="DC96" s="170">
        <f t="shared" si="18"/>
        <v>0</v>
      </c>
      <c r="DD96" s="169" t="e">
        <f t="shared" si="19"/>
        <v>#DIV/0!</v>
      </c>
      <c r="DE96" s="171" t="e">
        <f t="shared" si="20"/>
        <v>#DIV/0!</v>
      </c>
      <c r="DF96" s="171" t="e">
        <f t="shared" si="21"/>
        <v>#DIV/0!</v>
      </c>
      <c r="DG96" s="102"/>
    </row>
    <row r="97" spans="1:111" ht="118.5" customHeight="1">
      <c r="A97" s="137">
        <v>91</v>
      </c>
      <c r="B97" s="105">
        <v>190</v>
      </c>
      <c r="C97" s="106" t="s">
        <v>517</v>
      </c>
      <c r="D97" s="107" t="s">
        <v>24</v>
      </c>
      <c r="E97" s="106" t="s">
        <v>518</v>
      </c>
      <c r="F97" s="107" t="s">
        <v>24</v>
      </c>
      <c r="G97" s="106" t="s">
        <v>518</v>
      </c>
      <c r="H97" s="104" t="s">
        <v>1301</v>
      </c>
      <c r="I97" s="98" t="s">
        <v>1230</v>
      </c>
      <c r="J97" s="102" t="s">
        <v>1199</v>
      </c>
      <c r="K97" s="99" t="s">
        <v>1134</v>
      </c>
      <c r="L97" s="100" t="s">
        <v>1110</v>
      </c>
      <c r="M97" s="101" t="s">
        <v>648</v>
      </c>
      <c r="N97" s="102"/>
      <c r="O97" s="102"/>
      <c r="P97" s="102"/>
      <c r="Q97" s="102" t="s">
        <v>648</v>
      </c>
      <c r="R97" s="102"/>
      <c r="S97" s="102"/>
      <c r="T97" s="102"/>
      <c r="U97" s="102"/>
      <c r="V97" s="102"/>
      <c r="W97" s="102"/>
      <c r="X97" s="139">
        <f t="shared" si="11"/>
        <v>1</v>
      </c>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70">
        <f t="shared" si="12"/>
        <v>0</v>
      </c>
      <c r="CX97" s="169" t="e">
        <f t="shared" si="13"/>
        <v>#DIV/0!</v>
      </c>
      <c r="CY97" s="170">
        <f t="shared" si="14"/>
        <v>0</v>
      </c>
      <c r="CZ97" s="169" t="e">
        <f t="shared" si="15"/>
        <v>#DIV/0!</v>
      </c>
      <c r="DA97" s="170">
        <f t="shared" si="16"/>
        <v>0</v>
      </c>
      <c r="DB97" s="169" t="e">
        <f t="shared" si="17"/>
        <v>#DIV/0!</v>
      </c>
      <c r="DC97" s="170">
        <f t="shared" si="18"/>
        <v>0</v>
      </c>
      <c r="DD97" s="169" t="e">
        <f t="shared" si="19"/>
        <v>#DIV/0!</v>
      </c>
      <c r="DE97" s="171" t="e">
        <f t="shared" si="20"/>
        <v>#DIV/0!</v>
      </c>
      <c r="DF97" s="171" t="e">
        <f t="shared" si="21"/>
        <v>#DIV/0!</v>
      </c>
      <c r="DG97" s="102"/>
    </row>
    <row r="98" spans="1:111" ht="78.75">
      <c r="A98" s="137">
        <v>92</v>
      </c>
      <c r="B98" s="105">
        <v>191</v>
      </c>
      <c r="C98" s="106" t="s">
        <v>621</v>
      </c>
      <c r="D98" s="107" t="s">
        <v>24</v>
      </c>
      <c r="E98" s="106" t="s">
        <v>574</v>
      </c>
      <c r="F98" s="107" t="s">
        <v>24</v>
      </c>
      <c r="G98" s="106" t="s">
        <v>574</v>
      </c>
      <c r="H98" s="104" t="s">
        <v>1202</v>
      </c>
      <c r="I98" s="98" t="s">
        <v>1230</v>
      </c>
      <c r="J98" s="102" t="s">
        <v>1199</v>
      </c>
      <c r="K98" s="99" t="s">
        <v>1134</v>
      </c>
      <c r="L98" s="100" t="s">
        <v>1154</v>
      </c>
      <c r="M98" s="101" t="s">
        <v>648</v>
      </c>
      <c r="N98" s="102"/>
      <c r="O98" s="102"/>
      <c r="P98" s="102" t="s">
        <v>648</v>
      </c>
      <c r="Q98" s="102"/>
      <c r="R98" s="102"/>
      <c r="S98" s="102"/>
      <c r="T98" s="102"/>
      <c r="U98" s="102"/>
      <c r="V98" s="102"/>
      <c r="W98" s="102"/>
      <c r="X98" s="139">
        <f t="shared" si="11"/>
        <v>1</v>
      </c>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70">
        <f t="shared" si="12"/>
        <v>0</v>
      </c>
      <c r="CX98" s="169" t="e">
        <f t="shared" si="13"/>
        <v>#DIV/0!</v>
      </c>
      <c r="CY98" s="170">
        <f t="shared" si="14"/>
        <v>0</v>
      </c>
      <c r="CZ98" s="169" t="e">
        <f t="shared" si="15"/>
        <v>#DIV/0!</v>
      </c>
      <c r="DA98" s="170">
        <f t="shared" si="16"/>
        <v>0</v>
      </c>
      <c r="DB98" s="169" t="e">
        <f t="shared" si="17"/>
        <v>#DIV/0!</v>
      </c>
      <c r="DC98" s="170">
        <f t="shared" si="18"/>
        <v>0</v>
      </c>
      <c r="DD98" s="169" t="e">
        <f t="shared" si="19"/>
        <v>#DIV/0!</v>
      </c>
      <c r="DE98" s="171" t="e">
        <f t="shared" si="20"/>
        <v>#DIV/0!</v>
      </c>
      <c r="DF98" s="171" t="e">
        <f t="shared" si="21"/>
        <v>#DIV/0!</v>
      </c>
      <c r="DG98" s="102"/>
    </row>
    <row r="99" spans="1:111" ht="41.25" customHeight="1">
      <c r="A99" s="137">
        <v>93</v>
      </c>
      <c r="B99" s="105">
        <v>198</v>
      </c>
      <c r="C99" s="235" t="s">
        <v>640</v>
      </c>
      <c r="D99" s="110" t="s">
        <v>23</v>
      </c>
      <c r="E99" s="106" t="s">
        <v>576</v>
      </c>
      <c r="F99" s="107" t="s">
        <v>23</v>
      </c>
      <c r="G99" s="106" t="s">
        <v>576</v>
      </c>
      <c r="H99" s="104" t="s">
        <v>1312</v>
      </c>
      <c r="I99" s="98" t="s">
        <v>1230</v>
      </c>
      <c r="J99" s="102" t="s">
        <v>1199</v>
      </c>
      <c r="K99" s="99" t="s">
        <v>1134</v>
      </c>
      <c r="L99" s="100" t="s">
        <v>1063</v>
      </c>
      <c r="M99" s="101" t="s">
        <v>648</v>
      </c>
      <c r="N99" s="102"/>
      <c r="O99" s="102" t="s">
        <v>648</v>
      </c>
      <c r="P99" s="102"/>
      <c r="Q99" s="102"/>
      <c r="R99" s="102"/>
      <c r="S99" s="102"/>
      <c r="T99" s="102"/>
      <c r="U99" s="102"/>
      <c r="V99" s="102"/>
      <c r="W99" s="102"/>
      <c r="X99" s="139">
        <f t="shared" si="11"/>
        <v>1</v>
      </c>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70">
        <f t="shared" si="12"/>
        <v>0</v>
      </c>
      <c r="CX99" s="169" t="e">
        <f t="shared" si="13"/>
        <v>#DIV/0!</v>
      </c>
      <c r="CY99" s="170">
        <f t="shared" si="14"/>
        <v>0</v>
      </c>
      <c r="CZ99" s="169" t="e">
        <f t="shared" si="15"/>
        <v>#DIV/0!</v>
      </c>
      <c r="DA99" s="170">
        <f t="shared" si="16"/>
        <v>0</v>
      </c>
      <c r="DB99" s="169" t="e">
        <f t="shared" si="17"/>
        <v>#DIV/0!</v>
      </c>
      <c r="DC99" s="170">
        <f t="shared" si="18"/>
        <v>0</v>
      </c>
      <c r="DD99" s="169" t="e">
        <f t="shared" si="19"/>
        <v>#DIV/0!</v>
      </c>
      <c r="DE99" s="171" t="e">
        <f t="shared" si="20"/>
        <v>#DIV/0!</v>
      </c>
      <c r="DF99" s="171" t="e">
        <f t="shared" si="21"/>
        <v>#DIV/0!</v>
      </c>
      <c r="DG99" s="102"/>
    </row>
    <row r="100" spans="1:111" ht="21" customHeight="1">
      <c r="A100" s="137">
        <v>94</v>
      </c>
      <c r="B100" s="105">
        <v>199</v>
      </c>
      <c r="C100" s="235"/>
      <c r="D100" s="110" t="s">
        <v>23</v>
      </c>
      <c r="E100" s="106" t="s">
        <v>639</v>
      </c>
      <c r="F100" s="107" t="s">
        <v>26</v>
      </c>
      <c r="G100" s="106"/>
      <c r="H100" s="104"/>
      <c r="I100" s="98"/>
      <c r="J100" s="102"/>
      <c r="K100" s="99" t="s">
        <v>1134</v>
      </c>
      <c r="L100" s="100" t="s">
        <v>1063</v>
      </c>
      <c r="M100" s="101" t="s">
        <v>648</v>
      </c>
      <c r="N100" s="102"/>
      <c r="O100" s="102"/>
      <c r="P100" s="102"/>
      <c r="Q100" s="102"/>
      <c r="R100" s="102"/>
      <c r="S100" s="102"/>
      <c r="T100" s="102"/>
      <c r="U100" s="102"/>
      <c r="V100" s="102"/>
      <c r="W100" s="102"/>
      <c r="X100" s="139">
        <f t="shared" si="11"/>
        <v>0</v>
      </c>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70">
        <f t="shared" si="12"/>
        <v>0</v>
      </c>
      <c r="CX100" s="169" t="e">
        <f t="shared" si="13"/>
        <v>#DIV/0!</v>
      </c>
      <c r="CY100" s="170">
        <f t="shared" si="14"/>
        <v>0</v>
      </c>
      <c r="CZ100" s="169" t="e">
        <f t="shared" si="15"/>
        <v>#DIV/0!</v>
      </c>
      <c r="DA100" s="170">
        <f t="shared" si="16"/>
        <v>0</v>
      </c>
      <c r="DB100" s="169" t="e">
        <f t="shared" si="17"/>
        <v>#DIV/0!</v>
      </c>
      <c r="DC100" s="170">
        <f t="shared" si="18"/>
        <v>0</v>
      </c>
      <c r="DD100" s="169" t="e">
        <f t="shared" si="19"/>
        <v>#DIV/0!</v>
      </c>
      <c r="DE100" s="171" t="e">
        <f t="shared" si="20"/>
        <v>#DIV/0!</v>
      </c>
      <c r="DF100" s="171" t="e">
        <f t="shared" si="21"/>
        <v>#DIV/0!</v>
      </c>
      <c r="DG100" s="102"/>
    </row>
    <row r="101" spans="1:111" ht="21" customHeight="1">
      <c r="A101" s="137">
        <v>95</v>
      </c>
      <c r="B101" s="105">
        <v>200</v>
      </c>
      <c r="C101" s="235"/>
      <c r="D101" s="110" t="s">
        <v>23</v>
      </c>
      <c r="E101" s="106" t="s">
        <v>577</v>
      </c>
      <c r="F101" s="107" t="s">
        <v>23</v>
      </c>
      <c r="G101" s="102"/>
      <c r="H101" s="102"/>
      <c r="I101" s="102"/>
      <c r="J101" s="102"/>
      <c r="K101" s="99" t="s">
        <v>1134</v>
      </c>
      <c r="L101" s="100" t="s">
        <v>1063</v>
      </c>
      <c r="M101" s="101" t="s">
        <v>648</v>
      </c>
      <c r="N101" s="102"/>
      <c r="O101" s="102"/>
      <c r="P101" s="102"/>
      <c r="Q101" s="102"/>
      <c r="R101" s="102"/>
      <c r="S101" s="102"/>
      <c r="T101" s="102"/>
      <c r="U101" s="102"/>
      <c r="V101" s="102"/>
      <c r="W101" s="102"/>
      <c r="X101" s="139">
        <f t="shared" si="11"/>
        <v>0</v>
      </c>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70">
        <f t="shared" si="12"/>
        <v>0</v>
      </c>
      <c r="CX101" s="169" t="e">
        <f t="shared" si="13"/>
        <v>#DIV/0!</v>
      </c>
      <c r="CY101" s="170">
        <f t="shared" si="14"/>
        <v>0</v>
      </c>
      <c r="CZ101" s="169" t="e">
        <f t="shared" si="15"/>
        <v>#DIV/0!</v>
      </c>
      <c r="DA101" s="170">
        <f t="shared" si="16"/>
        <v>0</v>
      </c>
      <c r="DB101" s="169" t="e">
        <f t="shared" si="17"/>
        <v>#DIV/0!</v>
      </c>
      <c r="DC101" s="170">
        <f t="shared" si="18"/>
        <v>0</v>
      </c>
      <c r="DD101" s="169" t="e">
        <f t="shared" si="19"/>
        <v>#DIV/0!</v>
      </c>
      <c r="DE101" s="171" t="e">
        <f t="shared" si="20"/>
        <v>#DIV/0!</v>
      </c>
      <c r="DF101" s="171" t="e">
        <f t="shared" si="21"/>
        <v>#DIV/0!</v>
      </c>
      <c r="DG101" s="102"/>
    </row>
    <row r="102" spans="1:111" ht="21" customHeight="1">
      <c r="A102" s="137">
        <v>96</v>
      </c>
      <c r="B102" s="105">
        <v>201</v>
      </c>
      <c r="C102" s="235"/>
      <c r="D102" s="110" t="s">
        <v>23</v>
      </c>
      <c r="E102" s="106" t="s">
        <v>578</v>
      </c>
      <c r="F102" s="107" t="s">
        <v>23</v>
      </c>
      <c r="G102" s="102"/>
      <c r="H102" s="102"/>
      <c r="I102" s="102"/>
      <c r="J102" s="102"/>
      <c r="K102" s="99" t="s">
        <v>1134</v>
      </c>
      <c r="L102" s="100" t="s">
        <v>1063</v>
      </c>
      <c r="M102" s="101" t="s">
        <v>648</v>
      </c>
      <c r="N102" s="102"/>
      <c r="O102" s="102"/>
      <c r="P102" s="102"/>
      <c r="Q102" s="102"/>
      <c r="R102" s="102"/>
      <c r="S102" s="102"/>
      <c r="T102" s="102"/>
      <c r="U102" s="102"/>
      <c r="V102" s="102"/>
      <c r="W102" s="102"/>
      <c r="X102" s="139">
        <f t="shared" si="11"/>
        <v>0</v>
      </c>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70">
        <f t="shared" si="12"/>
        <v>0</v>
      </c>
      <c r="CX102" s="169" t="e">
        <f t="shared" si="13"/>
        <v>#DIV/0!</v>
      </c>
      <c r="CY102" s="170">
        <f t="shared" si="14"/>
        <v>0</v>
      </c>
      <c r="CZ102" s="169" t="e">
        <f t="shared" si="15"/>
        <v>#DIV/0!</v>
      </c>
      <c r="DA102" s="170">
        <f t="shared" si="16"/>
        <v>0</v>
      </c>
      <c r="DB102" s="169" t="e">
        <f t="shared" si="17"/>
        <v>#DIV/0!</v>
      </c>
      <c r="DC102" s="170">
        <f t="shared" si="18"/>
        <v>0</v>
      </c>
      <c r="DD102" s="169" t="e">
        <f t="shared" si="19"/>
        <v>#DIV/0!</v>
      </c>
      <c r="DE102" s="171" t="e">
        <f t="shared" si="20"/>
        <v>#DIV/0!</v>
      </c>
      <c r="DF102" s="171" t="e">
        <f t="shared" si="21"/>
        <v>#DIV/0!</v>
      </c>
      <c r="DG102" s="102"/>
    </row>
    <row r="103" spans="1:111" ht="33" customHeight="1">
      <c r="A103" s="137">
        <v>97</v>
      </c>
      <c r="B103" s="105">
        <v>202</v>
      </c>
      <c r="C103" s="106" t="s">
        <v>525</v>
      </c>
      <c r="D103" s="107" t="s">
        <v>25</v>
      </c>
      <c r="E103" s="106" t="s">
        <v>575</v>
      </c>
      <c r="F103" s="107" t="s">
        <v>25</v>
      </c>
      <c r="G103" s="102"/>
      <c r="H103" s="102"/>
      <c r="I103" s="102"/>
      <c r="J103" s="102"/>
      <c r="K103" s="99" t="s">
        <v>1134</v>
      </c>
      <c r="L103" s="100" t="s">
        <v>1063</v>
      </c>
      <c r="M103" s="101" t="s">
        <v>648</v>
      </c>
      <c r="N103" s="102"/>
      <c r="O103" s="102"/>
      <c r="P103" s="102"/>
      <c r="Q103" s="102"/>
      <c r="R103" s="102"/>
      <c r="S103" s="102"/>
      <c r="T103" s="102"/>
      <c r="U103" s="102"/>
      <c r="V103" s="102"/>
      <c r="W103" s="102"/>
      <c r="X103" s="139">
        <f t="shared" si="11"/>
        <v>0</v>
      </c>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70">
        <f t="shared" si="12"/>
        <v>0</v>
      </c>
      <c r="CX103" s="169" t="e">
        <f t="shared" si="13"/>
        <v>#DIV/0!</v>
      </c>
      <c r="CY103" s="170">
        <f t="shared" si="14"/>
        <v>0</v>
      </c>
      <c r="CZ103" s="169" t="e">
        <f t="shared" si="15"/>
        <v>#DIV/0!</v>
      </c>
      <c r="DA103" s="170">
        <f t="shared" si="16"/>
        <v>0</v>
      </c>
      <c r="DB103" s="169" t="e">
        <f t="shared" si="17"/>
        <v>#DIV/0!</v>
      </c>
      <c r="DC103" s="170">
        <f t="shared" si="18"/>
        <v>0</v>
      </c>
      <c r="DD103" s="169" t="e">
        <f t="shared" si="19"/>
        <v>#DIV/0!</v>
      </c>
      <c r="DE103" s="171" t="e">
        <f t="shared" si="20"/>
        <v>#DIV/0!</v>
      </c>
      <c r="DF103" s="171" t="e">
        <f t="shared" si="21"/>
        <v>#DIV/0!</v>
      </c>
      <c r="DG103" s="102"/>
    </row>
    <row r="104" spans="1:111" ht="33" customHeight="1">
      <c r="A104" s="137">
        <v>98</v>
      </c>
      <c r="B104" s="105">
        <v>205</v>
      </c>
      <c r="C104" s="106" t="s">
        <v>579</v>
      </c>
      <c r="D104" s="110" t="s">
        <v>25</v>
      </c>
      <c r="E104" s="106" t="s">
        <v>580</v>
      </c>
      <c r="F104" s="107" t="s">
        <v>25</v>
      </c>
      <c r="G104" s="102"/>
      <c r="H104" s="102"/>
      <c r="I104" s="102"/>
      <c r="J104" s="102"/>
      <c r="K104" s="99" t="s">
        <v>1134</v>
      </c>
      <c r="L104" s="100" t="s">
        <v>1063</v>
      </c>
      <c r="M104" s="101" t="s">
        <v>648</v>
      </c>
      <c r="N104" s="102"/>
      <c r="O104" s="102"/>
      <c r="P104" s="102"/>
      <c r="Q104" s="102"/>
      <c r="R104" s="102"/>
      <c r="S104" s="102"/>
      <c r="T104" s="102"/>
      <c r="U104" s="102"/>
      <c r="V104" s="102"/>
      <c r="W104" s="102"/>
      <c r="X104" s="139">
        <f t="shared" si="11"/>
        <v>0</v>
      </c>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70">
        <f t="shared" si="12"/>
        <v>0</v>
      </c>
      <c r="CX104" s="169" t="e">
        <f t="shared" si="13"/>
        <v>#DIV/0!</v>
      </c>
      <c r="CY104" s="170">
        <f t="shared" si="14"/>
        <v>0</v>
      </c>
      <c r="CZ104" s="169" t="e">
        <f t="shared" si="15"/>
        <v>#DIV/0!</v>
      </c>
      <c r="DA104" s="170">
        <f t="shared" si="16"/>
        <v>0</v>
      </c>
      <c r="DB104" s="169" t="e">
        <f t="shared" si="17"/>
        <v>#DIV/0!</v>
      </c>
      <c r="DC104" s="170">
        <f t="shared" si="18"/>
        <v>0</v>
      </c>
      <c r="DD104" s="169" t="e">
        <f t="shared" si="19"/>
        <v>#DIV/0!</v>
      </c>
      <c r="DE104" s="171" t="e">
        <f t="shared" si="20"/>
        <v>#DIV/0!</v>
      </c>
      <c r="DF104" s="171" t="e">
        <f t="shared" si="21"/>
        <v>#DIV/0!</v>
      </c>
      <c r="DG104" s="102"/>
    </row>
    <row r="105" spans="1:111" ht="75" customHeight="1">
      <c r="A105" s="137">
        <v>99</v>
      </c>
      <c r="B105" s="105">
        <v>207</v>
      </c>
      <c r="C105" s="106" t="s">
        <v>581</v>
      </c>
      <c r="D105" s="107" t="s">
        <v>23</v>
      </c>
      <c r="E105" s="106" t="s">
        <v>614</v>
      </c>
      <c r="F105" s="107" t="s">
        <v>25</v>
      </c>
      <c r="G105" s="106" t="s">
        <v>614</v>
      </c>
      <c r="H105" s="104" t="s">
        <v>1302</v>
      </c>
      <c r="I105" s="98" t="s">
        <v>1230</v>
      </c>
      <c r="J105" s="102" t="s">
        <v>1199</v>
      </c>
      <c r="K105" s="99" t="s">
        <v>1134</v>
      </c>
      <c r="L105" s="100" t="s">
        <v>1110</v>
      </c>
      <c r="M105" s="101" t="s">
        <v>648</v>
      </c>
      <c r="N105" s="102"/>
      <c r="O105" s="102" t="s">
        <v>648</v>
      </c>
      <c r="P105" s="102"/>
      <c r="Q105" s="102"/>
      <c r="R105" s="102"/>
      <c r="S105" s="102"/>
      <c r="T105" s="102"/>
      <c r="U105" s="102"/>
      <c r="V105" s="102"/>
      <c r="W105" s="102"/>
      <c r="X105" s="139">
        <f t="shared" si="11"/>
        <v>1</v>
      </c>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70">
        <f t="shared" si="12"/>
        <v>0</v>
      </c>
      <c r="CX105" s="169" t="e">
        <f t="shared" si="13"/>
        <v>#DIV/0!</v>
      </c>
      <c r="CY105" s="170">
        <f t="shared" si="14"/>
        <v>0</v>
      </c>
      <c r="CZ105" s="169" t="e">
        <f t="shared" si="15"/>
        <v>#DIV/0!</v>
      </c>
      <c r="DA105" s="170">
        <f t="shared" si="16"/>
        <v>0</v>
      </c>
      <c r="DB105" s="169" t="e">
        <f t="shared" si="17"/>
        <v>#DIV/0!</v>
      </c>
      <c r="DC105" s="170">
        <f t="shared" si="18"/>
        <v>0</v>
      </c>
      <c r="DD105" s="169" t="e">
        <f t="shared" si="19"/>
        <v>#DIV/0!</v>
      </c>
      <c r="DE105" s="171" t="e">
        <f t="shared" si="20"/>
        <v>#DIV/0!</v>
      </c>
      <c r="DF105" s="171" t="e">
        <f t="shared" si="21"/>
        <v>#DIV/0!</v>
      </c>
      <c r="DG105" s="102"/>
    </row>
    <row r="106" spans="1:111" ht="19.5" customHeight="1">
      <c r="A106" s="137">
        <v>100</v>
      </c>
      <c r="B106" s="95">
        <v>208</v>
      </c>
      <c r="C106" s="234" t="s">
        <v>990</v>
      </c>
      <c r="D106" s="234"/>
      <c r="E106" s="234"/>
      <c r="F106" s="96" t="s">
        <v>1146</v>
      </c>
      <c r="G106" s="96" t="s">
        <v>1146</v>
      </c>
      <c r="H106" s="96" t="s">
        <v>1146</v>
      </c>
      <c r="I106" s="96" t="s">
        <v>1146</v>
      </c>
      <c r="J106" s="96" t="s">
        <v>1146</v>
      </c>
      <c r="K106" s="96" t="s">
        <v>1146</v>
      </c>
      <c r="L106" s="96" t="s">
        <v>1146</v>
      </c>
      <c r="M106" s="96" t="s">
        <v>1146</v>
      </c>
      <c r="N106" s="96" t="s">
        <v>1146</v>
      </c>
      <c r="O106" s="96" t="s">
        <v>1146</v>
      </c>
      <c r="P106" s="96" t="s">
        <v>1146</v>
      </c>
      <c r="Q106" s="96" t="s">
        <v>1146</v>
      </c>
      <c r="R106" s="96" t="s">
        <v>1146</v>
      </c>
      <c r="S106" s="96" t="s">
        <v>1146</v>
      </c>
      <c r="T106" s="96" t="s">
        <v>1146</v>
      </c>
      <c r="U106" s="96" t="s">
        <v>1146</v>
      </c>
      <c r="V106" s="96" t="s">
        <v>1146</v>
      </c>
      <c r="W106" s="96" t="s">
        <v>1146</v>
      </c>
      <c r="X106" s="139">
        <f t="shared" si="11"/>
        <v>0</v>
      </c>
      <c r="Y106" s="96" t="s">
        <v>1146</v>
      </c>
      <c r="Z106" s="96" t="s">
        <v>1146</v>
      </c>
      <c r="AA106" s="96" t="s">
        <v>1146</v>
      </c>
      <c r="AB106" s="96" t="s">
        <v>1146</v>
      </c>
      <c r="AC106" s="96" t="s">
        <v>1146</v>
      </c>
      <c r="AD106" s="96" t="s">
        <v>1146</v>
      </c>
      <c r="AE106" s="96" t="s">
        <v>1146</v>
      </c>
      <c r="AF106" s="96" t="s">
        <v>1146</v>
      </c>
      <c r="AG106" s="96" t="s">
        <v>1146</v>
      </c>
      <c r="AH106" s="96" t="s">
        <v>1146</v>
      </c>
      <c r="AI106" s="96" t="s">
        <v>1146</v>
      </c>
      <c r="AJ106" s="96" t="s">
        <v>1146</v>
      </c>
      <c r="AK106" s="96" t="s">
        <v>1146</v>
      </c>
      <c r="AL106" s="96" t="s">
        <v>1146</v>
      </c>
      <c r="AM106" s="96" t="s">
        <v>1146</v>
      </c>
      <c r="AN106" s="96" t="s">
        <v>1146</v>
      </c>
      <c r="AO106" s="96" t="s">
        <v>1146</v>
      </c>
      <c r="AP106" s="96" t="s">
        <v>1146</v>
      </c>
      <c r="AQ106" s="96" t="s">
        <v>1146</v>
      </c>
      <c r="AR106" s="96" t="s">
        <v>1146</v>
      </c>
      <c r="AS106" s="96" t="s">
        <v>1146</v>
      </c>
      <c r="AT106" s="96" t="s">
        <v>1146</v>
      </c>
      <c r="AU106" s="96" t="s">
        <v>1146</v>
      </c>
      <c r="AV106" s="96" t="s">
        <v>1146</v>
      </c>
      <c r="AW106" s="96" t="s">
        <v>1146</v>
      </c>
      <c r="AX106" s="96" t="s">
        <v>1146</v>
      </c>
      <c r="AY106" s="96" t="s">
        <v>1146</v>
      </c>
      <c r="AZ106" s="96" t="s">
        <v>1146</v>
      </c>
      <c r="BA106" s="96" t="s">
        <v>1146</v>
      </c>
      <c r="BB106" s="96" t="s">
        <v>1146</v>
      </c>
      <c r="BC106" s="96" t="s">
        <v>1146</v>
      </c>
      <c r="BD106" s="96" t="s">
        <v>1146</v>
      </c>
      <c r="BE106" s="96" t="s">
        <v>1146</v>
      </c>
      <c r="BF106" s="96" t="s">
        <v>1146</v>
      </c>
      <c r="BG106" s="96" t="s">
        <v>1146</v>
      </c>
      <c r="BH106" s="96" t="s">
        <v>1146</v>
      </c>
      <c r="BI106" s="96" t="s">
        <v>1146</v>
      </c>
      <c r="BJ106" s="96" t="s">
        <v>1146</v>
      </c>
      <c r="BK106" s="96" t="s">
        <v>1146</v>
      </c>
      <c r="BL106" s="96" t="s">
        <v>1146</v>
      </c>
      <c r="BM106" s="96" t="s">
        <v>1146</v>
      </c>
      <c r="BN106" s="96" t="s">
        <v>1146</v>
      </c>
      <c r="BO106" s="96" t="s">
        <v>1146</v>
      </c>
      <c r="BP106" s="96" t="s">
        <v>1146</v>
      </c>
      <c r="BQ106" s="96" t="s">
        <v>1146</v>
      </c>
      <c r="BR106" s="96" t="s">
        <v>1146</v>
      </c>
      <c r="BS106" s="96" t="s">
        <v>1146</v>
      </c>
      <c r="BT106" s="96" t="s">
        <v>1146</v>
      </c>
      <c r="BU106" s="96" t="s">
        <v>1146</v>
      </c>
      <c r="BV106" s="96" t="s">
        <v>1146</v>
      </c>
      <c r="BW106" s="96" t="s">
        <v>1146</v>
      </c>
      <c r="BX106" s="96" t="s">
        <v>1146</v>
      </c>
      <c r="BY106" s="96" t="s">
        <v>1146</v>
      </c>
      <c r="BZ106" s="96" t="s">
        <v>1146</v>
      </c>
      <c r="CA106" s="96" t="s">
        <v>1146</v>
      </c>
      <c r="CB106" s="96" t="s">
        <v>1146</v>
      </c>
      <c r="CC106" s="96" t="s">
        <v>1146</v>
      </c>
      <c r="CD106" s="96" t="s">
        <v>1146</v>
      </c>
      <c r="CE106" s="96" t="s">
        <v>1146</v>
      </c>
      <c r="CF106" s="96" t="s">
        <v>1146</v>
      </c>
      <c r="CG106" s="96" t="s">
        <v>1146</v>
      </c>
      <c r="CH106" s="96" t="s">
        <v>1146</v>
      </c>
      <c r="CI106" s="96" t="s">
        <v>1146</v>
      </c>
      <c r="CJ106" s="96" t="s">
        <v>1146</v>
      </c>
      <c r="CK106" s="96" t="s">
        <v>1146</v>
      </c>
      <c r="CL106" s="96" t="s">
        <v>1146</v>
      </c>
      <c r="CM106" s="96" t="s">
        <v>1146</v>
      </c>
      <c r="CN106" s="96" t="s">
        <v>1146</v>
      </c>
      <c r="CO106" s="96" t="s">
        <v>1146</v>
      </c>
      <c r="CP106" s="96" t="s">
        <v>1146</v>
      </c>
      <c r="CQ106" s="96" t="s">
        <v>1146</v>
      </c>
      <c r="CR106" s="96" t="s">
        <v>1146</v>
      </c>
      <c r="CS106" s="96" t="s">
        <v>1146</v>
      </c>
      <c r="CT106" s="96" t="s">
        <v>1146</v>
      </c>
      <c r="CU106" s="96" t="s">
        <v>1146</v>
      </c>
      <c r="CV106" s="96" t="s">
        <v>1146</v>
      </c>
      <c r="CW106" s="96" t="s">
        <v>1146</v>
      </c>
      <c r="CX106" s="96" t="s">
        <v>1146</v>
      </c>
      <c r="CY106" s="96" t="s">
        <v>1146</v>
      </c>
      <c r="CZ106" s="96" t="s">
        <v>1146</v>
      </c>
      <c r="DA106" s="96" t="s">
        <v>1146</v>
      </c>
      <c r="DB106" s="96" t="s">
        <v>1146</v>
      </c>
      <c r="DC106" s="96" t="s">
        <v>1146</v>
      </c>
      <c r="DD106" s="96" t="s">
        <v>1146</v>
      </c>
      <c r="DE106" s="96" t="s">
        <v>1146</v>
      </c>
      <c r="DF106" s="96" t="s">
        <v>1146</v>
      </c>
      <c r="DG106" s="96" t="s">
        <v>1146</v>
      </c>
    </row>
    <row r="107" spans="1:111" ht="36" customHeight="1">
      <c r="A107" s="137">
        <v>101</v>
      </c>
      <c r="B107" s="105">
        <v>211</v>
      </c>
      <c r="C107" s="106" t="s">
        <v>587</v>
      </c>
      <c r="D107" s="110" t="s">
        <v>23</v>
      </c>
      <c r="E107" s="104" t="s">
        <v>1156</v>
      </c>
      <c r="F107" s="110" t="s">
        <v>25</v>
      </c>
      <c r="G107" s="102"/>
      <c r="H107" s="102"/>
      <c r="I107" s="102"/>
      <c r="J107" s="102"/>
      <c r="K107" s="99" t="s">
        <v>1134</v>
      </c>
      <c r="L107" s="100" t="s">
        <v>1063</v>
      </c>
      <c r="M107" s="101" t="s">
        <v>648</v>
      </c>
      <c r="N107" s="102"/>
      <c r="O107" s="102"/>
      <c r="P107" s="102"/>
      <c r="Q107" s="102"/>
      <c r="R107" s="102"/>
      <c r="S107" s="102"/>
      <c r="T107" s="102"/>
      <c r="U107" s="102"/>
      <c r="V107" s="102"/>
      <c r="W107" s="102"/>
      <c r="X107" s="139">
        <f t="shared" si="11"/>
        <v>0</v>
      </c>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70">
        <f t="shared" si="12"/>
        <v>0</v>
      </c>
      <c r="CX107" s="169" t="e">
        <f t="shared" si="13"/>
        <v>#DIV/0!</v>
      </c>
      <c r="CY107" s="170">
        <f t="shared" si="14"/>
        <v>0</v>
      </c>
      <c r="CZ107" s="169" t="e">
        <f t="shared" si="15"/>
        <v>#DIV/0!</v>
      </c>
      <c r="DA107" s="170">
        <f t="shared" si="16"/>
        <v>0</v>
      </c>
      <c r="DB107" s="169" t="e">
        <f t="shared" si="17"/>
        <v>#DIV/0!</v>
      </c>
      <c r="DC107" s="170">
        <f t="shared" si="18"/>
        <v>0</v>
      </c>
      <c r="DD107" s="169" t="e">
        <f t="shared" si="19"/>
        <v>#DIV/0!</v>
      </c>
      <c r="DE107" s="171" t="e">
        <f t="shared" si="20"/>
        <v>#DIV/0!</v>
      </c>
      <c r="DF107" s="171" t="e">
        <f t="shared" si="21"/>
        <v>#DIV/0!</v>
      </c>
      <c r="DG107" s="102"/>
    </row>
    <row r="108" spans="1:111" ht="36" customHeight="1">
      <c r="A108" s="137">
        <v>102</v>
      </c>
      <c r="B108" s="105">
        <v>214</v>
      </c>
      <c r="C108" s="106" t="s">
        <v>591</v>
      </c>
      <c r="D108" s="110" t="s">
        <v>23</v>
      </c>
      <c r="E108" s="104" t="s">
        <v>589</v>
      </c>
      <c r="F108" s="110" t="s">
        <v>25</v>
      </c>
      <c r="G108" s="102"/>
      <c r="H108" s="102"/>
      <c r="I108" s="102"/>
      <c r="J108" s="102"/>
      <c r="K108" s="99" t="s">
        <v>1134</v>
      </c>
      <c r="L108" s="100" t="s">
        <v>1063</v>
      </c>
      <c r="M108" s="101" t="s">
        <v>648</v>
      </c>
      <c r="N108" s="102"/>
      <c r="O108" s="102"/>
      <c r="P108" s="102"/>
      <c r="Q108" s="102"/>
      <c r="R108" s="102"/>
      <c r="S108" s="102"/>
      <c r="T108" s="102"/>
      <c r="U108" s="102"/>
      <c r="V108" s="102"/>
      <c r="W108" s="102"/>
      <c r="X108" s="139">
        <f t="shared" si="11"/>
        <v>0</v>
      </c>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70">
        <f t="shared" si="12"/>
        <v>0</v>
      </c>
      <c r="CX108" s="169" t="e">
        <f t="shared" si="13"/>
        <v>#DIV/0!</v>
      </c>
      <c r="CY108" s="170">
        <f t="shared" si="14"/>
        <v>0</v>
      </c>
      <c r="CZ108" s="169" t="e">
        <f t="shared" si="15"/>
        <v>#DIV/0!</v>
      </c>
      <c r="DA108" s="170">
        <f t="shared" si="16"/>
        <v>0</v>
      </c>
      <c r="DB108" s="169" t="e">
        <f t="shared" si="17"/>
        <v>#DIV/0!</v>
      </c>
      <c r="DC108" s="170">
        <f t="shared" si="18"/>
        <v>0</v>
      </c>
      <c r="DD108" s="169" t="e">
        <f t="shared" si="19"/>
        <v>#DIV/0!</v>
      </c>
      <c r="DE108" s="171" t="e">
        <f t="shared" si="20"/>
        <v>#DIV/0!</v>
      </c>
      <c r="DF108" s="171" t="e">
        <f t="shared" si="21"/>
        <v>#DIV/0!</v>
      </c>
      <c r="DG108" s="102"/>
    </row>
    <row r="109" spans="1:111" ht="126">
      <c r="A109" s="137">
        <v>103</v>
      </c>
      <c r="B109" s="105">
        <v>215</v>
      </c>
      <c r="C109" s="106" t="s">
        <v>1072</v>
      </c>
      <c r="D109" s="107" t="s">
        <v>23</v>
      </c>
      <c r="E109" s="108" t="s">
        <v>1071</v>
      </c>
      <c r="F109" s="107" t="s">
        <v>25</v>
      </c>
      <c r="G109" s="102"/>
      <c r="H109" s="102"/>
      <c r="I109" s="102"/>
      <c r="J109" s="102"/>
      <c r="K109" s="99" t="s">
        <v>1134</v>
      </c>
      <c r="L109" s="100" t="s">
        <v>1154</v>
      </c>
      <c r="M109" s="101" t="s">
        <v>648</v>
      </c>
      <c r="N109" s="102"/>
      <c r="O109" s="102"/>
      <c r="P109" s="102"/>
      <c r="Q109" s="102"/>
      <c r="R109" s="102"/>
      <c r="S109" s="102"/>
      <c r="T109" s="102"/>
      <c r="U109" s="102"/>
      <c r="V109" s="102"/>
      <c r="W109" s="102"/>
      <c r="X109" s="139">
        <f t="shared" si="11"/>
        <v>0</v>
      </c>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70">
        <f t="shared" si="12"/>
        <v>0</v>
      </c>
      <c r="CX109" s="169" t="e">
        <f t="shared" si="13"/>
        <v>#DIV/0!</v>
      </c>
      <c r="CY109" s="170">
        <f t="shared" si="14"/>
        <v>0</v>
      </c>
      <c r="CZ109" s="169" t="e">
        <f t="shared" si="15"/>
        <v>#DIV/0!</v>
      </c>
      <c r="DA109" s="170">
        <f t="shared" si="16"/>
        <v>0</v>
      </c>
      <c r="DB109" s="169" t="e">
        <f t="shared" si="17"/>
        <v>#DIV/0!</v>
      </c>
      <c r="DC109" s="170">
        <f t="shared" si="18"/>
        <v>0</v>
      </c>
      <c r="DD109" s="169" t="e">
        <f t="shared" si="19"/>
        <v>#DIV/0!</v>
      </c>
      <c r="DE109" s="171" t="e">
        <f t="shared" si="20"/>
        <v>#DIV/0!</v>
      </c>
      <c r="DF109" s="171" t="e">
        <f t="shared" si="21"/>
        <v>#DIV/0!</v>
      </c>
      <c r="DG109" s="102"/>
    </row>
    <row r="110" spans="1:111" ht="81" customHeight="1">
      <c r="A110" s="137">
        <v>104</v>
      </c>
      <c r="B110" s="105">
        <v>218</v>
      </c>
      <c r="C110" s="106" t="s">
        <v>599</v>
      </c>
      <c r="D110" s="107" t="s">
        <v>23</v>
      </c>
      <c r="E110" s="106" t="s">
        <v>598</v>
      </c>
      <c r="F110" s="107" t="s">
        <v>25</v>
      </c>
      <c r="G110" s="106" t="s">
        <v>598</v>
      </c>
      <c r="H110" s="104" t="s">
        <v>1303</v>
      </c>
      <c r="I110" s="98" t="s">
        <v>1230</v>
      </c>
      <c r="J110" s="102" t="s">
        <v>1199</v>
      </c>
      <c r="K110" s="99" t="s">
        <v>1134</v>
      </c>
      <c r="L110" s="100" t="s">
        <v>1063</v>
      </c>
      <c r="M110" s="101" t="s">
        <v>648</v>
      </c>
      <c r="N110" s="102"/>
      <c r="O110" s="102"/>
      <c r="P110" s="102"/>
      <c r="Q110" s="102" t="s">
        <v>648</v>
      </c>
      <c r="R110" s="102"/>
      <c r="S110" s="102"/>
      <c r="T110" s="102"/>
      <c r="U110" s="102"/>
      <c r="V110" s="102"/>
      <c r="W110" s="102"/>
      <c r="X110" s="139">
        <f t="shared" si="11"/>
        <v>1</v>
      </c>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70">
        <f t="shared" si="12"/>
        <v>0</v>
      </c>
      <c r="CX110" s="169" t="e">
        <f t="shared" si="13"/>
        <v>#DIV/0!</v>
      </c>
      <c r="CY110" s="170">
        <f t="shared" si="14"/>
        <v>0</v>
      </c>
      <c r="CZ110" s="169" t="e">
        <f t="shared" si="15"/>
        <v>#DIV/0!</v>
      </c>
      <c r="DA110" s="170">
        <f t="shared" si="16"/>
        <v>0</v>
      </c>
      <c r="DB110" s="169" t="e">
        <f t="shared" si="17"/>
        <v>#DIV/0!</v>
      </c>
      <c r="DC110" s="170">
        <f t="shared" si="18"/>
        <v>0</v>
      </c>
      <c r="DD110" s="169" t="e">
        <f t="shared" si="19"/>
        <v>#DIV/0!</v>
      </c>
      <c r="DE110" s="171" t="e">
        <f t="shared" si="20"/>
        <v>#DIV/0!</v>
      </c>
      <c r="DF110" s="171" t="e">
        <f t="shared" si="21"/>
        <v>#DIV/0!</v>
      </c>
      <c r="DG110" s="102"/>
    </row>
    <row r="111" spans="1:111" ht="63">
      <c r="A111" s="137">
        <v>105</v>
      </c>
      <c r="B111" s="105">
        <v>219</v>
      </c>
      <c r="C111" s="106" t="s">
        <v>602</v>
      </c>
      <c r="D111" s="107" t="s">
        <v>23</v>
      </c>
      <c r="E111" s="106" t="s">
        <v>603</v>
      </c>
      <c r="F111" s="107" t="s">
        <v>24</v>
      </c>
      <c r="G111" s="102"/>
      <c r="H111" s="102"/>
      <c r="I111" s="102"/>
      <c r="J111" s="102"/>
      <c r="K111" s="99" t="s">
        <v>1134</v>
      </c>
      <c r="L111" s="100" t="s">
        <v>1063</v>
      </c>
      <c r="M111" s="101" t="s">
        <v>648</v>
      </c>
      <c r="N111" s="102"/>
      <c r="O111" s="102"/>
      <c r="P111" s="102"/>
      <c r="Q111" s="102"/>
      <c r="R111" s="102"/>
      <c r="S111" s="102"/>
      <c r="T111" s="102"/>
      <c r="U111" s="102"/>
      <c r="V111" s="102"/>
      <c r="W111" s="102"/>
      <c r="X111" s="139">
        <f t="shared" si="11"/>
        <v>0</v>
      </c>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70">
        <f t="shared" si="12"/>
        <v>0</v>
      </c>
      <c r="CX111" s="169" t="e">
        <f t="shared" si="13"/>
        <v>#DIV/0!</v>
      </c>
      <c r="CY111" s="170">
        <f t="shared" si="14"/>
        <v>0</v>
      </c>
      <c r="CZ111" s="169" t="e">
        <f t="shared" si="15"/>
        <v>#DIV/0!</v>
      </c>
      <c r="DA111" s="170">
        <f t="shared" si="16"/>
        <v>0</v>
      </c>
      <c r="DB111" s="169" t="e">
        <f t="shared" si="17"/>
        <v>#DIV/0!</v>
      </c>
      <c r="DC111" s="170">
        <f t="shared" si="18"/>
        <v>0</v>
      </c>
      <c r="DD111" s="169" t="e">
        <f t="shared" si="19"/>
        <v>#DIV/0!</v>
      </c>
      <c r="DE111" s="171" t="e">
        <f t="shared" si="20"/>
        <v>#DIV/0!</v>
      </c>
      <c r="DF111" s="171" t="e">
        <f t="shared" si="21"/>
        <v>#DIV/0!</v>
      </c>
      <c r="DG111" s="102"/>
    </row>
    <row r="112" spans="1:111" ht="47.25">
      <c r="A112" s="137">
        <v>106</v>
      </c>
      <c r="B112" s="105">
        <v>220</v>
      </c>
      <c r="C112" s="106" t="s">
        <v>1033</v>
      </c>
      <c r="D112" s="107" t="s">
        <v>23</v>
      </c>
      <c r="E112" s="106" t="s">
        <v>604</v>
      </c>
      <c r="F112" s="107" t="s">
        <v>26</v>
      </c>
      <c r="G112" s="102"/>
      <c r="H112" s="102"/>
      <c r="I112" s="102"/>
      <c r="J112" s="102"/>
      <c r="K112" s="99" t="s">
        <v>1134</v>
      </c>
      <c r="L112" s="100" t="s">
        <v>1063</v>
      </c>
      <c r="M112" s="101" t="s">
        <v>648</v>
      </c>
      <c r="N112" s="102"/>
      <c r="O112" s="102"/>
      <c r="P112" s="102"/>
      <c r="Q112" s="102"/>
      <c r="R112" s="102"/>
      <c r="S112" s="102"/>
      <c r="T112" s="102"/>
      <c r="U112" s="102"/>
      <c r="V112" s="102"/>
      <c r="W112" s="102"/>
      <c r="X112" s="139">
        <f t="shared" si="11"/>
        <v>0</v>
      </c>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70">
        <f t="shared" si="12"/>
        <v>0</v>
      </c>
      <c r="CX112" s="169" t="e">
        <f t="shared" si="13"/>
        <v>#DIV/0!</v>
      </c>
      <c r="CY112" s="170">
        <f t="shared" si="14"/>
        <v>0</v>
      </c>
      <c r="CZ112" s="169" t="e">
        <f t="shared" si="15"/>
        <v>#DIV/0!</v>
      </c>
      <c r="DA112" s="170">
        <f t="shared" si="16"/>
        <v>0</v>
      </c>
      <c r="DB112" s="169" t="e">
        <f t="shared" si="17"/>
        <v>#DIV/0!</v>
      </c>
      <c r="DC112" s="170">
        <f t="shared" si="18"/>
        <v>0</v>
      </c>
      <c r="DD112" s="169" t="e">
        <f t="shared" si="19"/>
        <v>#DIV/0!</v>
      </c>
      <c r="DE112" s="171" t="e">
        <f t="shared" si="20"/>
        <v>#DIV/0!</v>
      </c>
      <c r="DF112" s="171" t="e">
        <f t="shared" si="21"/>
        <v>#DIV/0!</v>
      </c>
      <c r="DG112" s="102"/>
    </row>
    <row r="113" spans="1:111" ht="31.5">
      <c r="A113" s="137">
        <v>107</v>
      </c>
      <c r="B113" s="105">
        <v>223</v>
      </c>
      <c r="C113" s="106" t="s">
        <v>605</v>
      </c>
      <c r="D113" s="107" t="s">
        <v>23</v>
      </c>
      <c r="E113" s="106" t="s">
        <v>606</v>
      </c>
      <c r="F113" s="107" t="s">
        <v>23</v>
      </c>
      <c r="G113" s="102"/>
      <c r="H113" s="102"/>
      <c r="I113" s="102"/>
      <c r="J113" s="102"/>
      <c r="K113" s="99" t="s">
        <v>1134</v>
      </c>
      <c r="L113" s="100" t="s">
        <v>1063</v>
      </c>
      <c r="M113" s="101" t="s">
        <v>648</v>
      </c>
      <c r="N113" s="102"/>
      <c r="O113" s="102"/>
      <c r="P113" s="102"/>
      <c r="Q113" s="102"/>
      <c r="R113" s="102"/>
      <c r="S113" s="102"/>
      <c r="T113" s="102"/>
      <c r="U113" s="102"/>
      <c r="V113" s="102"/>
      <c r="W113" s="102"/>
      <c r="X113" s="139">
        <f t="shared" si="11"/>
        <v>0</v>
      </c>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70">
        <f t="shared" si="12"/>
        <v>0</v>
      </c>
      <c r="CX113" s="169" t="e">
        <f t="shared" si="13"/>
        <v>#DIV/0!</v>
      </c>
      <c r="CY113" s="170">
        <f t="shared" si="14"/>
        <v>0</v>
      </c>
      <c r="CZ113" s="169" t="e">
        <f t="shared" si="15"/>
        <v>#DIV/0!</v>
      </c>
      <c r="DA113" s="170">
        <f t="shared" si="16"/>
        <v>0</v>
      </c>
      <c r="DB113" s="169" t="e">
        <f t="shared" si="17"/>
        <v>#DIV/0!</v>
      </c>
      <c r="DC113" s="170">
        <f t="shared" si="18"/>
        <v>0</v>
      </c>
      <c r="DD113" s="169" t="e">
        <f t="shared" si="19"/>
        <v>#DIV/0!</v>
      </c>
      <c r="DE113" s="171" t="e">
        <f t="shared" si="20"/>
        <v>#DIV/0!</v>
      </c>
      <c r="DF113" s="171" t="e">
        <f t="shared" si="21"/>
        <v>#DIV/0!</v>
      </c>
      <c r="DG113" s="102"/>
    </row>
    <row r="114" spans="1:111" ht="31.5">
      <c r="A114" s="137">
        <v>108</v>
      </c>
      <c r="B114" s="105">
        <v>224</v>
      </c>
      <c r="C114" s="106" t="s">
        <v>607</v>
      </c>
      <c r="D114" s="107" t="s">
        <v>23</v>
      </c>
      <c r="E114" s="106" t="s">
        <v>608</v>
      </c>
      <c r="F114" s="107" t="s">
        <v>23</v>
      </c>
      <c r="G114" s="102"/>
      <c r="H114" s="102"/>
      <c r="I114" s="102"/>
      <c r="J114" s="102"/>
      <c r="K114" s="99" t="s">
        <v>1134</v>
      </c>
      <c r="L114" s="100" t="s">
        <v>1063</v>
      </c>
      <c r="M114" s="101" t="s">
        <v>648</v>
      </c>
      <c r="N114" s="102"/>
      <c r="O114" s="102"/>
      <c r="P114" s="102"/>
      <c r="Q114" s="102"/>
      <c r="R114" s="102"/>
      <c r="S114" s="102"/>
      <c r="T114" s="102"/>
      <c r="U114" s="102"/>
      <c r="V114" s="102"/>
      <c r="W114" s="102"/>
      <c r="X114" s="139">
        <f t="shared" si="11"/>
        <v>0</v>
      </c>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70">
        <f t="shared" si="12"/>
        <v>0</v>
      </c>
      <c r="CX114" s="169" t="e">
        <f t="shared" si="13"/>
        <v>#DIV/0!</v>
      </c>
      <c r="CY114" s="170">
        <f t="shared" si="14"/>
        <v>0</v>
      </c>
      <c r="CZ114" s="169" t="e">
        <f t="shared" si="15"/>
        <v>#DIV/0!</v>
      </c>
      <c r="DA114" s="170">
        <f t="shared" si="16"/>
        <v>0</v>
      </c>
      <c r="DB114" s="169" t="e">
        <f t="shared" si="17"/>
        <v>#DIV/0!</v>
      </c>
      <c r="DC114" s="170">
        <f t="shared" si="18"/>
        <v>0</v>
      </c>
      <c r="DD114" s="169" t="e">
        <f t="shared" si="19"/>
        <v>#DIV/0!</v>
      </c>
      <c r="DE114" s="171" t="e">
        <f t="shared" si="20"/>
        <v>#DIV/0!</v>
      </c>
      <c r="DF114" s="171" t="e">
        <f t="shared" si="21"/>
        <v>#DIV/0!</v>
      </c>
      <c r="DG114" s="102"/>
    </row>
    <row r="115" spans="1:111" ht="19.5" customHeight="1">
      <c r="A115" s="137">
        <v>109</v>
      </c>
      <c r="B115" s="95">
        <v>225</v>
      </c>
      <c r="C115" s="234" t="s">
        <v>610</v>
      </c>
      <c r="D115" s="234"/>
      <c r="E115" s="234"/>
      <c r="F115" s="96" t="s">
        <v>1146</v>
      </c>
      <c r="G115" s="96" t="s">
        <v>1146</v>
      </c>
      <c r="H115" s="96" t="s">
        <v>1146</v>
      </c>
      <c r="I115" s="96" t="s">
        <v>1146</v>
      </c>
      <c r="J115" s="96" t="s">
        <v>1146</v>
      </c>
      <c r="K115" s="96" t="s">
        <v>1146</v>
      </c>
      <c r="L115" s="96" t="s">
        <v>1146</v>
      </c>
      <c r="M115" s="96" t="s">
        <v>1146</v>
      </c>
      <c r="N115" s="96" t="s">
        <v>1146</v>
      </c>
      <c r="O115" s="96" t="s">
        <v>1146</v>
      </c>
      <c r="P115" s="96" t="s">
        <v>1146</v>
      </c>
      <c r="Q115" s="96" t="s">
        <v>1146</v>
      </c>
      <c r="R115" s="96" t="s">
        <v>1146</v>
      </c>
      <c r="S115" s="96" t="s">
        <v>1146</v>
      </c>
      <c r="T115" s="96" t="s">
        <v>1146</v>
      </c>
      <c r="U115" s="96" t="s">
        <v>1146</v>
      </c>
      <c r="V115" s="96" t="s">
        <v>1146</v>
      </c>
      <c r="W115" s="96" t="s">
        <v>1146</v>
      </c>
      <c r="X115" s="139">
        <f t="shared" si="11"/>
        <v>0</v>
      </c>
      <c r="Y115" s="96" t="s">
        <v>1146</v>
      </c>
      <c r="Z115" s="96" t="s">
        <v>1146</v>
      </c>
      <c r="AA115" s="96" t="s">
        <v>1146</v>
      </c>
      <c r="AB115" s="96" t="s">
        <v>1146</v>
      </c>
      <c r="AC115" s="96" t="s">
        <v>1146</v>
      </c>
      <c r="AD115" s="96" t="s">
        <v>1146</v>
      </c>
      <c r="AE115" s="96" t="s">
        <v>1146</v>
      </c>
      <c r="AF115" s="96" t="s">
        <v>1146</v>
      </c>
      <c r="AG115" s="96" t="s">
        <v>1146</v>
      </c>
      <c r="AH115" s="96" t="s">
        <v>1146</v>
      </c>
      <c r="AI115" s="96" t="s">
        <v>1146</v>
      </c>
      <c r="AJ115" s="96" t="s">
        <v>1146</v>
      </c>
      <c r="AK115" s="96" t="s">
        <v>1146</v>
      </c>
      <c r="AL115" s="96" t="s">
        <v>1146</v>
      </c>
      <c r="AM115" s="96" t="s">
        <v>1146</v>
      </c>
      <c r="AN115" s="96" t="s">
        <v>1146</v>
      </c>
      <c r="AO115" s="96" t="s">
        <v>1146</v>
      </c>
      <c r="AP115" s="96" t="s">
        <v>1146</v>
      </c>
      <c r="AQ115" s="96" t="s">
        <v>1146</v>
      </c>
      <c r="AR115" s="96" t="s">
        <v>1146</v>
      </c>
      <c r="AS115" s="96" t="s">
        <v>1146</v>
      </c>
      <c r="AT115" s="96" t="s">
        <v>1146</v>
      </c>
      <c r="AU115" s="96" t="s">
        <v>1146</v>
      </c>
      <c r="AV115" s="96" t="s">
        <v>1146</v>
      </c>
      <c r="AW115" s="96" t="s">
        <v>1146</v>
      </c>
      <c r="AX115" s="96" t="s">
        <v>1146</v>
      </c>
      <c r="AY115" s="96" t="s">
        <v>1146</v>
      </c>
      <c r="AZ115" s="96" t="s">
        <v>1146</v>
      </c>
      <c r="BA115" s="96" t="s">
        <v>1146</v>
      </c>
      <c r="BB115" s="96" t="s">
        <v>1146</v>
      </c>
      <c r="BC115" s="96" t="s">
        <v>1146</v>
      </c>
      <c r="BD115" s="96" t="s">
        <v>1146</v>
      </c>
      <c r="BE115" s="96" t="s">
        <v>1146</v>
      </c>
      <c r="BF115" s="96" t="s">
        <v>1146</v>
      </c>
      <c r="BG115" s="96" t="s">
        <v>1146</v>
      </c>
      <c r="BH115" s="96" t="s">
        <v>1146</v>
      </c>
      <c r="BI115" s="96" t="s">
        <v>1146</v>
      </c>
      <c r="BJ115" s="96" t="s">
        <v>1146</v>
      </c>
      <c r="BK115" s="96" t="s">
        <v>1146</v>
      </c>
      <c r="BL115" s="96" t="s">
        <v>1146</v>
      </c>
      <c r="BM115" s="96" t="s">
        <v>1146</v>
      </c>
      <c r="BN115" s="96" t="s">
        <v>1146</v>
      </c>
      <c r="BO115" s="96" t="s">
        <v>1146</v>
      </c>
      <c r="BP115" s="96" t="s">
        <v>1146</v>
      </c>
      <c r="BQ115" s="96" t="s">
        <v>1146</v>
      </c>
      <c r="BR115" s="96" t="s">
        <v>1146</v>
      </c>
      <c r="BS115" s="96" t="s">
        <v>1146</v>
      </c>
      <c r="BT115" s="96" t="s">
        <v>1146</v>
      </c>
      <c r="BU115" s="96" t="s">
        <v>1146</v>
      </c>
      <c r="BV115" s="96" t="s">
        <v>1146</v>
      </c>
      <c r="BW115" s="96" t="s">
        <v>1146</v>
      </c>
      <c r="BX115" s="96" t="s">
        <v>1146</v>
      </c>
      <c r="BY115" s="96" t="s">
        <v>1146</v>
      </c>
      <c r="BZ115" s="96" t="s">
        <v>1146</v>
      </c>
      <c r="CA115" s="96" t="s">
        <v>1146</v>
      </c>
      <c r="CB115" s="96" t="s">
        <v>1146</v>
      </c>
      <c r="CC115" s="96" t="s">
        <v>1146</v>
      </c>
      <c r="CD115" s="96" t="s">
        <v>1146</v>
      </c>
      <c r="CE115" s="96" t="s">
        <v>1146</v>
      </c>
      <c r="CF115" s="96" t="s">
        <v>1146</v>
      </c>
      <c r="CG115" s="96" t="s">
        <v>1146</v>
      </c>
      <c r="CH115" s="96" t="s">
        <v>1146</v>
      </c>
      <c r="CI115" s="96" t="s">
        <v>1146</v>
      </c>
      <c r="CJ115" s="96" t="s">
        <v>1146</v>
      </c>
      <c r="CK115" s="96" t="s">
        <v>1146</v>
      </c>
      <c r="CL115" s="96" t="s">
        <v>1146</v>
      </c>
      <c r="CM115" s="96" t="s">
        <v>1146</v>
      </c>
      <c r="CN115" s="96" t="s">
        <v>1146</v>
      </c>
      <c r="CO115" s="96" t="s">
        <v>1146</v>
      </c>
      <c r="CP115" s="96" t="s">
        <v>1146</v>
      </c>
      <c r="CQ115" s="96" t="s">
        <v>1146</v>
      </c>
      <c r="CR115" s="96" t="s">
        <v>1146</v>
      </c>
      <c r="CS115" s="96" t="s">
        <v>1146</v>
      </c>
      <c r="CT115" s="96" t="s">
        <v>1146</v>
      </c>
      <c r="CU115" s="96" t="s">
        <v>1146</v>
      </c>
      <c r="CV115" s="96" t="s">
        <v>1146</v>
      </c>
      <c r="CW115" s="96" t="s">
        <v>1146</v>
      </c>
      <c r="CX115" s="96" t="s">
        <v>1146</v>
      </c>
      <c r="CY115" s="96" t="s">
        <v>1146</v>
      </c>
      <c r="CZ115" s="96" t="s">
        <v>1146</v>
      </c>
      <c r="DA115" s="96" t="s">
        <v>1146</v>
      </c>
      <c r="DB115" s="96" t="s">
        <v>1146</v>
      </c>
      <c r="DC115" s="96" t="s">
        <v>1146</v>
      </c>
      <c r="DD115" s="96" t="s">
        <v>1146</v>
      </c>
      <c r="DE115" s="96" t="s">
        <v>1146</v>
      </c>
      <c r="DF115" s="96" t="s">
        <v>1146</v>
      </c>
      <c r="DG115" s="96" t="s">
        <v>1146</v>
      </c>
    </row>
    <row r="116" spans="1:111" ht="19.5" customHeight="1">
      <c r="A116" s="137">
        <v>110</v>
      </c>
      <c r="B116" s="95">
        <v>226</v>
      </c>
      <c r="C116" s="234" t="s">
        <v>609</v>
      </c>
      <c r="D116" s="234"/>
      <c r="E116" s="234"/>
      <c r="F116" s="96" t="s">
        <v>1146</v>
      </c>
      <c r="G116" s="96" t="s">
        <v>1146</v>
      </c>
      <c r="H116" s="96" t="s">
        <v>1146</v>
      </c>
      <c r="I116" s="96" t="s">
        <v>1146</v>
      </c>
      <c r="J116" s="96" t="s">
        <v>1146</v>
      </c>
      <c r="K116" s="96" t="s">
        <v>1146</v>
      </c>
      <c r="L116" s="96" t="s">
        <v>1146</v>
      </c>
      <c r="M116" s="96" t="s">
        <v>1146</v>
      </c>
      <c r="N116" s="96" t="s">
        <v>1146</v>
      </c>
      <c r="O116" s="96" t="s">
        <v>1146</v>
      </c>
      <c r="P116" s="96" t="s">
        <v>1146</v>
      </c>
      <c r="Q116" s="96" t="s">
        <v>1146</v>
      </c>
      <c r="R116" s="96" t="s">
        <v>1146</v>
      </c>
      <c r="S116" s="96" t="s">
        <v>1146</v>
      </c>
      <c r="T116" s="96" t="s">
        <v>1146</v>
      </c>
      <c r="U116" s="96" t="s">
        <v>1146</v>
      </c>
      <c r="V116" s="96" t="s">
        <v>1146</v>
      </c>
      <c r="W116" s="96" t="s">
        <v>1146</v>
      </c>
      <c r="X116" s="139">
        <f t="shared" si="11"/>
        <v>0</v>
      </c>
      <c r="Y116" s="96" t="s">
        <v>1146</v>
      </c>
      <c r="Z116" s="96" t="s">
        <v>1146</v>
      </c>
      <c r="AA116" s="96" t="s">
        <v>1146</v>
      </c>
      <c r="AB116" s="96" t="s">
        <v>1146</v>
      </c>
      <c r="AC116" s="96" t="s">
        <v>1146</v>
      </c>
      <c r="AD116" s="96" t="s">
        <v>1146</v>
      </c>
      <c r="AE116" s="96" t="s">
        <v>1146</v>
      </c>
      <c r="AF116" s="96" t="s">
        <v>1146</v>
      </c>
      <c r="AG116" s="96" t="s">
        <v>1146</v>
      </c>
      <c r="AH116" s="96" t="s">
        <v>1146</v>
      </c>
      <c r="AI116" s="96" t="s">
        <v>1146</v>
      </c>
      <c r="AJ116" s="96" t="s">
        <v>1146</v>
      </c>
      <c r="AK116" s="96" t="s">
        <v>1146</v>
      </c>
      <c r="AL116" s="96" t="s">
        <v>1146</v>
      </c>
      <c r="AM116" s="96" t="s">
        <v>1146</v>
      </c>
      <c r="AN116" s="96" t="s">
        <v>1146</v>
      </c>
      <c r="AO116" s="96" t="s">
        <v>1146</v>
      </c>
      <c r="AP116" s="96" t="s">
        <v>1146</v>
      </c>
      <c r="AQ116" s="96" t="s">
        <v>1146</v>
      </c>
      <c r="AR116" s="96" t="s">
        <v>1146</v>
      </c>
      <c r="AS116" s="96" t="s">
        <v>1146</v>
      </c>
      <c r="AT116" s="96" t="s">
        <v>1146</v>
      </c>
      <c r="AU116" s="96" t="s">
        <v>1146</v>
      </c>
      <c r="AV116" s="96" t="s">
        <v>1146</v>
      </c>
      <c r="AW116" s="96" t="s">
        <v>1146</v>
      </c>
      <c r="AX116" s="96" t="s">
        <v>1146</v>
      </c>
      <c r="AY116" s="96" t="s">
        <v>1146</v>
      </c>
      <c r="AZ116" s="96" t="s">
        <v>1146</v>
      </c>
      <c r="BA116" s="96" t="s">
        <v>1146</v>
      </c>
      <c r="BB116" s="96" t="s">
        <v>1146</v>
      </c>
      <c r="BC116" s="96" t="s">
        <v>1146</v>
      </c>
      <c r="BD116" s="96" t="s">
        <v>1146</v>
      </c>
      <c r="BE116" s="96" t="s">
        <v>1146</v>
      </c>
      <c r="BF116" s="96" t="s">
        <v>1146</v>
      </c>
      <c r="BG116" s="96" t="s">
        <v>1146</v>
      </c>
      <c r="BH116" s="96" t="s">
        <v>1146</v>
      </c>
      <c r="BI116" s="96" t="s">
        <v>1146</v>
      </c>
      <c r="BJ116" s="96" t="s">
        <v>1146</v>
      </c>
      <c r="BK116" s="96" t="s">
        <v>1146</v>
      </c>
      <c r="BL116" s="96" t="s">
        <v>1146</v>
      </c>
      <c r="BM116" s="96" t="s">
        <v>1146</v>
      </c>
      <c r="BN116" s="96" t="s">
        <v>1146</v>
      </c>
      <c r="BO116" s="96" t="s">
        <v>1146</v>
      </c>
      <c r="BP116" s="96" t="s">
        <v>1146</v>
      </c>
      <c r="BQ116" s="96" t="s">
        <v>1146</v>
      </c>
      <c r="BR116" s="96" t="s">
        <v>1146</v>
      </c>
      <c r="BS116" s="96" t="s">
        <v>1146</v>
      </c>
      <c r="BT116" s="96" t="s">
        <v>1146</v>
      </c>
      <c r="BU116" s="96" t="s">
        <v>1146</v>
      </c>
      <c r="BV116" s="96" t="s">
        <v>1146</v>
      </c>
      <c r="BW116" s="96" t="s">
        <v>1146</v>
      </c>
      <c r="BX116" s="96" t="s">
        <v>1146</v>
      </c>
      <c r="BY116" s="96" t="s">
        <v>1146</v>
      </c>
      <c r="BZ116" s="96" t="s">
        <v>1146</v>
      </c>
      <c r="CA116" s="96" t="s">
        <v>1146</v>
      </c>
      <c r="CB116" s="96" t="s">
        <v>1146</v>
      </c>
      <c r="CC116" s="96" t="s">
        <v>1146</v>
      </c>
      <c r="CD116" s="96" t="s">
        <v>1146</v>
      </c>
      <c r="CE116" s="96" t="s">
        <v>1146</v>
      </c>
      <c r="CF116" s="96" t="s">
        <v>1146</v>
      </c>
      <c r="CG116" s="96" t="s">
        <v>1146</v>
      </c>
      <c r="CH116" s="96" t="s">
        <v>1146</v>
      </c>
      <c r="CI116" s="96" t="s">
        <v>1146</v>
      </c>
      <c r="CJ116" s="96" t="s">
        <v>1146</v>
      </c>
      <c r="CK116" s="96" t="s">
        <v>1146</v>
      </c>
      <c r="CL116" s="96" t="s">
        <v>1146</v>
      </c>
      <c r="CM116" s="96" t="s">
        <v>1146</v>
      </c>
      <c r="CN116" s="96" t="s">
        <v>1146</v>
      </c>
      <c r="CO116" s="96" t="s">
        <v>1146</v>
      </c>
      <c r="CP116" s="96" t="s">
        <v>1146</v>
      </c>
      <c r="CQ116" s="96" t="s">
        <v>1146</v>
      </c>
      <c r="CR116" s="96" t="s">
        <v>1146</v>
      </c>
      <c r="CS116" s="96" t="s">
        <v>1146</v>
      </c>
      <c r="CT116" s="96" t="s">
        <v>1146</v>
      </c>
      <c r="CU116" s="96" t="s">
        <v>1146</v>
      </c>
      <c r="CV116" s="96" t="s">
        <v>1146</v>
      </c>
      <c r="CW116" s="96" t="s">
        <v>1146</v>
      </c>
      <c r="CX116" s="96" t="s">
        <v>1146</v>
      </c>
      <c r="CY116" s="96" t="s">
        <v>1146</v>
      </c>
      <c r="CZ116" s="96" t="s">
        <v>1146</v>
      </c>
      <c r="DA116" s="96" t="s">
        <v>1146</v>
      </c>
      <c r="DB116" s="96" t="s">
        <v>1146</v>
      </c>
      <c r="DC116" s="96" t="s">
        <v>1146</v>
      </c>
      <c r="DD116" s="96" t="s">
        <v>1146</v>
      </c>
      <c r="DE116" s="96" t="s">
        <v>1146</v>
      </c>
      <c r="DF116" s="96" t="s">
        <v>1146</v>
      </c>
      <c r="DG116" s="96" t="s">
        <v>1146</v>
      </c>
    </row>
    <row r="117" spans="1:111" ht="19.5" customHeight="1">
      <c r="A117" s="137">
        <v>111</v>
      </c>
      <c r="B117" s="95">
        <v>227</v>
      </c>
      <c r="C117" s="234" t="s">
        <v>294</v>
      </c>
      <c r="D117" s="234"/>
      <c r="E117" s="234"/>
      <c r="F117" s="96" t="s">
        <v>1146</v>
      </c>
      <c r="G117" s="96" t="s">
        <v>1146</v>
      </c>
      <c r="H117" s="96" t="s">
        <v>1146</v>
      </c>
      <c r="I117" s="96" t="s">
        <v>1146</v>
      </c>
      <c r="J117" s="96" t="s">
        <v>1146</v>
      </c>
      <c r="K117" s="96" t="s">
        <v>1146</v>
      </c>
      <c r="L117" s="96" t="s">
        <v>1146</v>
      </c>
      <c r="M117" s="96" t="s">
        <v>1146</v>
      </c>
      <c r="N117" s="96" t="s">
        <v>1146</v>
      </c>
      <c r="O117" s="96" t="s">
        <v>1146</v>
      </c>
      <c r="P117" s="96" t="s">
        <v>1146</v>
      </c>
      <c r="Q117" s="96" t="s">
        <v>1146</v>
      </c>
      <c r="R117" s="96" t="s">
        <v>1146</v>
      </c>
      <c r="S117" s="96" t="s">
        <v>1146</v>
      </c>
      <c r="T117" s="96" t="s">
        <v>1146</v>
      </c>
      <c r="U117" s="96" t="s">
        <v>1146</v>
      </c>
      <c r="V117" s="96" t="s">
        <v>1146</v>
      </c>
      <c r="W117" s="96" t="s">
        <v>1146</v>
      </c>
      <c r="X117" s="139">
        <f t="shared" si="11"/>
        <v>0</v>
      </c>
      <c r="Y117" s="96" t="s">
        <v>1146</v>
      </c>
      <c r="Z117" s="96" t="s">
        <v>1146</v>
      </c>
      <c r="AA117" s="96" t="s">
        <v>1146</v>
      </c>
      <c r="AB117" s="96" t="s">
        <v>1146</v>
      </c>
      <c r="AC117" s="96" t="s">
        <v>1146</v>
      </c>
      <c r="AD117" s="96" t="s">
        <v>1146</v>
      </c>
      <c r="AE117" s="96" t="s">
        <v>1146</v>
      </c>
      <c r="AF117" s="96" t="s">
        <v>1146</v>
      </c>
      <c r="AG117" s="96" t="s">
        <v>1146</v>
      </c>
      <c r="AH117" s="96" t="s">
        <v>1146</v>
      </c>
      <c r="AI117" s="96" t="s">
        <v>1146</v>
      </c>
      <c r="AJ117" s="96" t="s">
        <v>1146</v>
      </c>
      <c r="AK117" s="96" t="s">
        <v>1146</v>
      </c>
      <c r="AL117" s="96" t="s">
        <v>1146</v>
      </c>
      <c r="AM117" s="96" t="s">
        <v>1146</v>
      </c>
      <c r="AN117" s="96" t="s">
        <v>1146</v>
      </c>
      <c r="AO117" s="96" t="s">
        <v>1146</v>
      </c>
      <c r="AP117" s="96" t="s">
        <v>1146</v>
      </c>
      <c r="AQ117" s="96" t="s">
        <v>1146</v>
      </c>
      <c r="AR117" s="96" t="s">
        <v>1146</v>
      </c>
      <c r="AS117" s="96" t="s">
        <v>1146</v>
      </c>
      <c r="AT117" s="96" t="s">
        <v>1146</v>
      </c>
      <c r="AU117" s="96" t="s">
        <v>1146</v>
      </c>
      <c r="AV117" s="96" t="s">
        <v>1146</v>
      </c>
      <c r="AW117" s="96" t="s">
        <v>1146</v>
      </c>
      <c r="AX117" s="96" t="s">
        <v>1146</v>
      </c>
      <c r="AY117" s="96" t="s">
        <v>1146</v>
      </c>
      <c r="AZ117" s="96" t="s">
        <v>1146</v>
      </c>
      <c r="BA117" s="96" t="s">
        <v>1146</v>
      </c>
      <c r="BB117" s="96" t="s">
        <v>1146</v>
      </c>
      <c r="BC117" s="96" t="s">
        <v>1146</v>
      </c>
      <c r="BD117" s="96" t="s">
        <v>1146</v>
      </c>
      <c r="BE117" s="96" t="s">
        <v>1146</v>
      </c>
      <c r="BF117" s="96" t="s">
        <v>1146</v>
      </c>
      <c r="BG117" s="96" t="s">
        <v>1146</v>
      </c>
      <c r="BH117" s="96" t="s">
        <v>1146</v>
      </c>
      <c r="BI117" s="96" t="s">
        <v>1146</v>
      </c>
      <c r="BJ117" s="96" t="s">
        <v>1146</v>
      </c>
      <c r="BK117" s="96" t="s">
        <v>1146</v>
      </c>
      <c r="BL117" s="96" t="s">
        <v>1146</v>
      </c>
      <c r="BM117" s="96" t="s">
        <v>1146</v>
      </c>
      <c r="BN117" s="96" t="s">
        <v>1146</v>
      </c>
      <c r="BO117" s="96" t="s">
        <v>1146</v>
      </c>
      <c r="BP117" s="96" t="s">
        <v>1146</v>
      </c>
      <c r="BQ117" s="96" t="s">
        <v>1146</v>
      </c>
      <c r="BR117" s="96" t="s">
        <v>1146</v>
      </c>
      <c r="BS117" s="96" t="s">
        <v>1146</v>
      </c>
      <c r="BT117" s="96" t="s">
        <v>1146</v>
      </c>
      <c r="BU117" s="96" t="s">
        <v>1146</v>
      </c>
      <c r="BV117" s="96" t="s">
        <v>1146</v>
      </c>
      <c r="BW117" s="96" t="s">
        <v>1146</v>
      </c>
      <c r="BX117" s="96" t="s">
        <v>1146</v>
      </c>
      <c r="BY117" s="96" t="s">
        <v>1146</v>
      </c>
      <c r="BZ117" s="96" t="s">
        <v>1146</v>
      </c>
      <c r="CA117" s="96" t="s">
        <v>1146</v>
      </c>
      <c r="CB117" s="96" t="s">
        <v>1146</v>
      </c>
      <c r="CC117" s="96" t="s">
        <v>1146</v>
      </c>
      <c r="CD117" s="96" t="s">
        <v>1146</v>
      </c>
      <c r="CE117" s="96" t="s">
        <v>1146</v>
      </c>
      <c r="CF117" s="96" t="s">
        <v>1146</v>
      </c>
      <c r="CG117" s="96" t="s">
        <v>1146</v>
      </c>
      <c r="CH117" s="96" t="s">
        <v>1146</v>
      </c>
      <c r="CI117" s="96" t="s">
        <v>1146</v>
      </c>
      <c r="CJ117" s="96" t="s">
        <v>1146</v>
      </c>
      <c r="CK117" s="96" t="s">
        <v>1146</v>
      </c>
      <c r="CL117" s="96" t="s">
        <v>1146</v>
      </c>
      <c r="CM117" s="96" t="s">
        <v>1146</v>
      </c>
      <c r="CN117" s="96" t="s">
        <v>1146</v>
      </c>
      <c r="CO117" s="96" t="s">
        <v>1146</v>
      </c>
      <c r="CP117" s="96" t="s">
        <v>1146</v>
      </c>
      <c r="CQ117" s="96" t="s">
        <v>1146</v>
      </c>
      <c r="CR117" s="96" t="s">
        <v>1146</v>
      </c>
      <c r="CS117" s="96" t="s">
        <v>1146</v>
      </c>
      <c r="CT117" s="96" t="s">
        <v>1146</v>
      </c>
      <c r="CU117" s="96" t="s">
        <v>1146</v>
      </c>
      <c r="CV117" s="96" t="s">
        <v>1146</v>
      </c>
      <c r="CW117" s="96" t="s">
        <v>1146</v>
      </c>
      <c r="CX117" s="96" t="s">
        <v>1146</v>
      </c>
      <c r="CY117" s="96" t="s">
        <v>1146</v>
      </c>
      <c r="CZ117" s="96" t="s">
        <v>1146</v>
      </c>
      <c r="DA117" s="96" t="s">
        <v>1146</v>
      </c>
      <c r="DB117" s="96" t="s">
        <v>1146</v>
      </c>
      <c r="DC117" s="96" t="s">
        <v>1146</v>
      </c>
      <c r="DD117" s="96" t="s">
        <v>1146</v>
      </c>
      <c r="DE117" s="96" t="s">
        <v>1146</v>
      </c>
      <c r="DF117" s="96" t="s">
        <v>1146</v>
      </c>
      <c r="DG117" s="96" t="s">
        <v>1146</v>
      </c>
    </row>
    <row r="118" spans="1:111" ht="48" customHeight="1">
      <c r="A118" s="137">
        <v>112</v>
      </c>
      <c r="B118" s="105">
        <v>228</v>
      </c>
      <c r="C118" s="106" t="s">
        <v>1073</v>
      </c>
      <c r="D118" s="107" t="s">
        <v>23</v>
      </c>
      <c r="E118" s="106" t="s">
        <v>673</v>
      </c>
      <c r="F118" s="107" t="s">
        <v>25</v>
      </c>
      <c r="G118" s="102"/>
      <c r="H118" s="102"/>
      <c r="I118" s="102"/>
      <c r="J118" s="102"/>
      <c r="K118" s="99" t="s">
        <v>1136</v>
      </c>
      <c r="L118" s="100" t="s">
        <v>1154</v>
      </c>
      <c r="M118" s="101" t="s">
        <v>648</v>
      </c>
      <c r="N118" s="102"/>
      <c r="O118" s="102"/>
      <c r="P118" s="102"/>
      <c r="Q118" s="102"/>
      <c r="R118" s="102"/>
      <c r="S118" s="102"/>
      <c r="T118" s="102"/>
      <c r="U118" s="102"/>
      <c r="V118" s="102"/>
      <c r="W118" s="102"/>
      <c r="X118" s="139">
        <f t="shared" si="11"/>
        <v>0</v>
      </c>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70">
        <f t="shared" si="12"/>
        <v>0</v>
      </c>
      <c r="CX118" s="169" t="e">
        <f t="shared" si="13"/>
        <v>#DIV/0!</v>
      </c>
      <c r="CY118" s="170">
        <f t="shared" si="14"/>
        <v>0</v>
      </c>
      <c r="CZ118" s="169" t="e">
        <f t="shared" si="15"/>
        <v>#DIV/0!</v>
      </c>
      <c r="DA118" s="170">
        <f t="shared" si="16"/>
        <v>0</v>
      </c>
      <c r="DB118" s="169" t="e">
        <f t="shared" si="17"/>
        <v>#DIV/0!</v>
      </c>
      <c r="DC118" s="170">
        <f t="shared" si="18"/>
        <v>0</v>
      </c>
      <c r="DD118" s="169" t="e">
        <f t="shared" si="19"/>
        <v>#DIV/0!</v>
      </c>
      <c r="DE118" s="171" t="e">
        <f t="shared" si="20"/>
        <v>#DIV/0!</v>
      </c>
      <c r="DF118" s="171" t="e">
        <f t="shared" si="21"/>
        <v>#DIV/0!</v>
      </c>
      <c r="DG118" s="102"/>
    </row>
    <row r="119" spans="1:111" ht="63">
      <c r="A119" s="137">
        <v>113</v>
      </c>
      <c r="B119" s="105">
        <v>231</v>
      </c>
      <c r="C119" s="106" t="s">
        <v>678</v>
      </c>
      <c r="D119" s="107" t="s">
        <v>24</v>
      </c>
      <c r="E119" s="106" t="s">
        <v>1150</v>
      </c>
      <c r="F119" s="107" t="s">
        <v>24</v>
      </c>
      <c r="G119" s="102"/>
      <c r="H119" s="102"/>
      <c r="I119" s="102"/>
      <c r="J119" s="102"/>
      <c r="K119" s="99" t="s">
        <v>1136</v>
      </c>
      <c r="L119" s="100" t="s">
        <v>1063</v>
      </c>
      <c r="M119" s="101" t="s">
        <v>648</v>
      </c>
      <c r="N119" s="102"/>
      <c r="O119" s="102"/>
      <c r="P119" s="102"/>
      <c r="Q119" s="102"/>
      <c r="R119" s="102"/>
      <c r="S119" s="102"/>
      <c r="T119" s="102"/>
      <c r="U119" s="102"/>
      <c r="V119" s="102"/>
      <c r="W119" s="102"/>
      <c r="X119" s="139">
        <f t="shared" si="11"/>
        <v>0</v>
      </c>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70">
        <f t="shared" si="12"/>
        <v>0</v>
      </c>
      <c r="CX119" s="169" t="e">
        <f t="shared" si="13"/>
        <v>#DIV/0!</v>
      </c>
      <c r="CY119" s="170">
        <f t="shared" si="14"/>
        <v>0</v>
      </c>
      <c r="CZ119" s="169" t="e">
        <f t="shared" si="15"/>
        <v>#DIV/0!</v>
      </c>
      <c r="DA119" s="170">
        <f t="shared" si="16"/>
        <v>0</v>
      </c>
      <c r="DB119" s="169" t="e">
        <f t="shared" si="17"/>
        <v>#DIV/0!</v>
      </c>
      <c r="DC119" s="170">
        <f t="shared" si="18"/>
        <v>0</v>
      </c>
      <c r="DD119" s="169" t="e">
        <f t="shared" si="19"/>
        <v>#DIV/0!</v>
      </c>
      <c r="DE119" s="171" t="e">
        <f t="shared" si="20"/>
        <v>#DIV/0!</v>
      </c>
      <c r="DF119" s="171" t="e">
        <f t="shared" si="21"/>
        <v>#DIV/0!</v>
      </c>
      <c r="DG119" s="102"/>
    </row>
    <row r="120" spans="1:111" ht="19.5" customHeight="1">
      <c r="A120" s="137">
        <v>114</v>
      </c>
      <c r="B120" s="95">
        <v>232</v>
      </c>
      <c r="C120" s="234" t="s">
        <v>1167</v>
      </c>
      <c r="D120" s="234"/>
      <c r="E120" s="234"/>
      <c r="F120" s="96" t="s">
        <v>1146</v>
      </c>
      <c r="G120" s="96" t="s">
        <v>1146</v>
      </c>
      <c r="H120" s="96" t="s">
        <v>1146</v>
      </c>
      <c r="I120" s="96" t="s">
        <v>1146</v>
      </c>
      <c r="J120" s="96" t="s">
        <v>1146</v>
      </c>
      <c r="K120" s="96" t="s">
        <v>1146</v>
      </c>
      <c r="L120" s="96" t="s">
        <v>1146</v>
      </c>
      <c r="M120" s="96" t="s">
        <v>1146</v>
      </c>
      <c r="N120" s="96" t="s">
        <v>1146</v>
      </c>
      <c r="O120" s="96" t="s">
        <v>1146</v>
      </c>
      <c r="P120" s="96" t="s">
        <v>1146</v>
      </c>
      <c r="Q120" s="96" t="s">
        <v>1146</v>
      </c>
      <c r="R120" s="96" t="s">
        <v>1146</v>
      </c>
      <c r="S120" s="96" t="s">
        <v>1146</v>
      </c>
      <c r="T120" s="96" t="s">
        <v>1146</v>
      </c>
      <c r="U120" s="96" t="s">
        <v>1146</v>
      </c>
      <c r="V120" s="96" t="s">
        <v>1146</v>
      </c>
      <c r="W120" s="96" t="s">
        <v>1146</v>
      </c>
      <c r="X120" s="139">
        <f t="shared" si="11"/>
        <v>0</v>
      </c>
      <c r="Y120" s="96" t="s">
        <v>1146</v>
      </c>
      <c r="Z120" s="96" t="s">
        <v>1146</v>
      </c>
      <c r="AA120" s="96" t="s">
        <v>1146</v>
      </c>
      <c r="AB120" s="96" t="s">
        <v>1146</v>
      </c>
      <c r="AC120" s="96" t="s">
        <v>1146</v>
      </c>
      <c r="AD120" s="96" t="s">
        <v>1146</v>
      </c>
      <c r="AE120" s="96" t="s">
        <v>1146</v>
      </c>
      <c r="AF120" s="96" t="s">
        <v>1146</v>
      </c>
      <c r="AG120" s="96" t="s">
        <v>1146</v>
      </c>
      <c r="AH120" s="96" t="s">
        <v>1146</v>
      </c>
      <c r="AI120" s="96" t="s">
        <v>1146</v>
      </c>
      <c r="AJ120" s="96" t="s">
        <v>1146</v>
      </c>
      <c r="AK120" s="96" t="s">
        <v>1146</v>
      </c>
      <c r="AL120" s="96" t="s">
        <v>1146</v>
      </c>
      <c r="AM120" s="96" t="s">
        <v>1146</v>
      </c>
      <c r="AN120" s="96" t="s">
        <v>1146</v>
      </c>
      <c r="AO120" s="96" t="s">
        <v>1146</v>
      </c>
      <c r="AP120" s="96" t="s">
        <v>1146</v>
      </c>
      <c r="AQ120" s="96" t="s">
        <v>1146</v>
      </c>
      <c r="AR120" s="96" t="s">
        <v>1146</v>
      </c>
      <c r="AS120" s="96" t="s">
        <v>1146</v>
      </c>
      <c r="AT120" s="96" t="s">
        <v>1146</v>
      </c>
      <c r="AU120" s="96" t="s">
        <v>1146</v>
      </c>
      <c r="AV120" s="96" t="s">
        <v>1146</v>
      </c>
      <c r="AW120" s="96" t="s">
        <v>1146</v>
      </c>
      <c r="AX120" s="96" t="s">
        <v>1146</v>
      </c>
      <c r="AY120" s="96" t="s">
        <v>1146</v>
      </c>
      <c r="AZ120" s="96" t="s">
        <v>1146</v>
      </c>
      <c r="BA120" s="96" t="s">
        <v>1146</v>
      </c>
      <c r="BB120" s="96" t="s">
        <v>1146</v>
      </c>
      <c r="BC120" s="96" t="s">
        <v>1146</v>
      </c>
      <c r="BD120" s="96" t="s">
        <v>1146</v>
      </c>
      <c r="BE120" s="96" t="s">
        <v>1146</v>
      </c>
      <c r="BF120" s="96" t="s">
        <v>1146</v>
      </c>
      <c r="BG120" s="96" t="s">
        <v>1146</v>
      </c>
      <c r="BH120" s="96" t="s">
        <v>1146</v>
      </c>
      <c r="BI120" s="96" t="s">
        <v>1146</v>
      </c>
      <c r="BJ120" s="96" t="s">
        <v>1146</v>
      </c>
      <c r="BK120" s="96" t="s">
        <v>1146</v>
      </c>
      <c r="BL120" s="96" t="s">
        <v>1146</v>
      </c>
      <c r="BM120" s="96" t="s">
        <v>1146</v>
      </c>
      <c r="BN120" s="96" t="s">
        <v>1146</v>
      </c>
      <c r="BO120" s="96" t="s">
        <v>1146</v>
      </c>
      <c r="BP120" s="96" t="s">
        <v>1146</v>
      </c>
      <c r="BQ120" s="96" t="s">
        <v>1146</v>
      </c>
      <c r="BR120" s="96" t="s">
        <v>1146</v>
      </c>
      <c r="BS120" s="96" t="s">
        <v>1146</v>
      </c>
      <c r="BT120" s="96" t="s">
        <v>1146</v>
      </c>
      <c r="BU120" s="96" t="s">
        <v>1146</v>
      </c>
      <c r="BV120" s="96" t="s">
        <v>1146</v>
      </c>
      <c r="BW120" s="96" t="s">
        <v>1146</v>
      </c>
      <c r="BX120" s="96" t="s">
        <v>1146</v>
      </c>
      <c r="BY120" s="96" t="s">
        <v>1146</v>
      </c>
      <c r="BZ120" s="96" t="s">
        <v>1146</v>
      </c>
      <c r="CA120" s="96" t="s">
        <v>1146</v>
      </c>
      <c r="CB120" s="96" t="s">
        <v>1146</v>
      </c>
      <c r="CC120" s="96" t="s">
        <v>1146</v>
      </c>
      <c r="CD120" s="96" t="s">
        <v>1146</v>
      </c>
      <c r="CE120" s="96" t="s">
        <v>1146</v>
      </c>
      <c r="CF120" s="96" t="s">
        <v>1146</v>
      </c>
      <c r="CG120" s="96" t="s">
        <v>1146</v>
      </c>
      <c r="CH120" s="96" t="s">
        <v>1146</v>
      </c>
      <c r="CI120" s="96" t="s">
        <v>1146</v>
      </c>
      <c r="CJ120" s="96" t="s">
        <v>1146</v>
      </c>
      <c r="CK120" s="96" t="s">
        <v>1146</v>
      </c>
      <c r="CL120" s="96" t="s">
        <v>1146</v>
      </c>
      <c r="CM120" s="96" t="s">
        <v>1146</v>
      </c>
      <c r="CN120" s="96" t="s">
        <v>1146</v>
      </c>
      <c r="CO120" s="96" t="s">
        <v>1146</v>
      </c>
      <c r="CP120" s="96" t="s">
        <v>1146</v>
      </c>
      <c r="CQ120" s="96" t="s">
        <v>1146</v>
      </c>
      <c r="CR120" s="96" t="s">
        <v>1146</v>
      </c>
      <c r="CS120" s="96" t="s">
        <v>1146</v>
      </c>
      <c r="CT120" s="96" t="s">
        <v>1146</v>
      </c>
      <c r="CU120" s="96" t="s">
        <v>1146</v>
      </c>
      <c r="CV120" s="96" t="s">
        <v>1146</v>
      </c>
      <c r="CW120" s="96" t="s">
        <v>1146</v>
      </c>
      <c r="CX120" s="96" t="s">
        <v>1146</v>
      </c>
      <c r="CY120" s="96" t="s">
        <v>1146</v>
      </c>
      <c r="CZ120" s="96" t="s">
        <v>1146</v>
      </c>
      <c r="DA120" s="96" t="s">
        <v>1146</v>
      </c>
      <c r="DB120" s="96" t="s">
        <v>1146</v>
      </c>
      <c r="DC120" s="96" t="s">
        <v>1146</v>
      </c>
      <c r="DD120" s="96" t="s">
        <v>1146</v>
      </c>
      <c r="DE120" s="96" t="s">
        <v>1146</v>
      </c>
      <c r="DF120" s="96" t="s">
        <v>1146</v>
      </c>
      <c r="DG120" s="96" t="s">
        <v>1146</v>
      </c>
    </row>
    <row r="121" spans="1:111" ht="19.5" customHeight="1">
      <c r="A121" s="137">
        <v>115</v>
      </c>
      <c r="B121" s="95">
        <v>233</v>
      </c>
      <c r="C121" s="234" t="s">
        <v>1112</v>
      </c>
      <c r="D121" s="234"/>
      <c r="E121" s="234"/>
      <c r="F121" s="96" t="s">
        <v>1146</v>
      </c>
      <c r="G121" s="96" t="s">
        <v>1146</v>
      </c>
      <c r="H121" s="96" t="s">
        <v>1146</v>
      </c>
      <c r="I121" s="96" t="s">
        <v>1146</v>
      </c>
      <c r="J121" s="96" t="s">
        <v>1146</v>
      </c>
      <c r="K121" s="96" t="s">
        <v>1146</v>
      </c>
      <c r="L121" s="96" t="s">
        <v>1146</v>
      </c>
      <c r="M121" s="96" t="s">
        <v>1146</v>
      </c>
      <c r="N121" s="96" t="s">
        <v>1146</v>
      </c>
      <c r="O121" s="96" t="s">
        <v>1146</v>
      </c>
      <c r="P121" s="96" t="s">
        <v>1146</v>
      </c>
      <c r="Q121" s="96" t="s">
        <v>1146</v>
      </c>
      <c r="R121" s="96" t="s">
        <v>1146</v>
      </c>
      <c r="S121" s="96" t="s">
        <v>1146</v>
      </c>
      <c r="T121" s="96" t="s">
        <v>1146</v>
      </c>
      <c r="U121" s="96" t="s">
        <v>1146</v>
      </c>
      <c r="V121" s="96" t="s">
        <v>1146</v>
      </c>
      <c r="W121" s="96" t="s">
        <v>1146</v>
      </c>
      <c r="X121" s="139">
        <f t="shared" si="11"/>
        <v>0</v>
      </c>
      <c r="Y121" s="96" t="s">
        <v>1146</v>
      </c>
      <c r="Z121" s="96" t="s">
        <v>1146</v>
      </c>
      <c r="AA121" s="96" t="s">
        <v>1146</v>
      </c>
      <c r="AB121" s="96" t="s">
        <v>1146</v>
      </c>
      <c r="AC121" s="96" t="s">
        <v>1146</v>
      </c>
      <c r="AD121" s="96" t="s">
        <v>1146</v>
      </c>
      <c r="AE121" s="96" t="s">
        <v>1146</v>
      </c>
      <c r="AF121" s="96" t="s">
        <v>1146</v>
      </c>
      <c r="AG121" s="96" t="s">
        <v>1146</v>
      </c>
      <c r="AH121" s="96" t="s">
        <v>1146</v>
      </c>
      <c r="AI121" s="96" t="s">
        <v>1146</v>
      </c>
      <c r="AJ121" s="96" t="s">
        <v>1146</v>
      </c>
      <c r="AK121" s="96" t="s">
        <v>1146</v>
      </c>
      <c r="AL121" s="96" t="s">
        <v>1146</v>
      </c>
      <c r="AM121" s="96" t="s">
        <v>1146</v>
      </c>
      <c r="AN121" s="96" t="s">
        <v>1146</v>
      </c>
      <c r="AO121" s="96" t="s">
        <v>1146</v>
      </c>
      <c r="AP121" s="96" t="s">
        <v>1146</v>
      </c>
      <c r="AQ121" s="96" t="s">
        <v>1146</v>
      </c>
      <c r="AR121" s="96" t="s">
        <v>1146</v>
      </c>
      <c r="AS121" s="96" t="s">
        <v>1146</v>
      </c>
      <c r="AT121" s="96" t="s">
        <v>1146</v>
      </c>
      <c r="AU121" s="96" t="s">
        <v>1146</v>
      </c>
      <c r="AV121" s="96" t="s">
        <v>1146</v>
      </c>
      <c r="AW121" s="96" t="s">
        <v>1146</v>
      </c>
      <c r="AX121" s="96" t="s">
        <v>1146</v>
      </c>
      <c r="AY121" s="96" t="s">
        <v>1146</v>
      </c>
      <c r="AZ121" s="96" t="s">
        <v>1146</v>
      </c>
      <c r="BA121" s="96" t="s">
        <v>1146</v>
      </c>
      <c r="BB121" s="96" t="s">
        <v>1146</v>
      </c>
      <c r="BC121" s="96" t="s">
        <v>1146</v>
      </c>
      <c r="BD121" s="96" t="s">
        <v>1146</v>
      </c>
      <c r="BE121" s="96" t="s">
        <v>1146</v>
      </c>
      <c r="BF121" s="96" t="s">
        <v>1146</v>
      </c>
      <c r="BG121" s="96" t="s">
        <v>1146</v>
      </c>
      <c r="BH121" s="96" t="s">
        <v>1146</v>
      </c>
      <c r="BI121" s="96" t="s">
        <v>1146</v>
      </c>
      <c r="BJ121" s="96" t="s">
        <v>1146</v>
      </c>
      <c r="BK121" s="96" t="s">
        <v>1146</v>
      </c>
      <c r="BL121" s="96" t="s">
        <v>1146</v>
      </c>
      <c r="BM121" s="96" t="s">
        <v>1146</v>
      </c>
      <c r="BN121" s="96" t="s">
        <v>1146</v>
      </c>
      <c r="BO121" s="96" t="s">
        <v>1146</v>
      </c>
      <c r="BP121" s="96" t="s">
        <v>1146</v>
      </c>
      <c r="BQ121" s="96" t="s">
        <v>1146</v>
      </c>
      <c r="BR121" s="96" t="s">
        <v>1146</v>
      </c>
      <c r="BS121" s="96" t="s">
        <v>1146</v>
      </c>
      <c r="BT121" s="96" t="s">
        <v>1146</v>
      </c>
      <c r="BU121" s="96" t="s">
        <v>1146</v>
      </c>
      <c r="BV121" s="96" t="s">
        <v>1146</v>
      </c>
      <c r="BW121" s="96" t="s">
        <v>1146</v>
      </c>
      <c r="BX121" s="96" t="s">
        <v>1146</v>
      </c>
      <c r="BY121" s="96" t="s">
        <v>1146</v>
      </c>
      <c r="BZ121" s="96" t="s">
        <v>1146</v>
      </c>
      <c r="CA121" s="96" t="s">
        <v>1146</v>
      </c>
      <c r="CB121" s="96" t="s">
        <v>1146</v>
      </c>
      <c r="CC121" s="96" t="s">
        <v>1146</v>
      </c>
      <c r="CD121" s="96" t="s">
        <v>1146</v>
      </c>
      <c r="CE121" s="96" t="s">
        <v>1146</v>
      </c>
      <c r="CF121" s="96" t="s">
        <v>1146</v>
      </c>
      <c r="CG121" s="96" t="s">
        <v>1146</v>
      </c>
      <c r="CH121" s="96" t="s">
        <v>1146</v>
      </c>
      <c r="CI121" s="96" t="s">
        <v>1146</v>
      </c>
      <c r="CJ121" s="96" t="s">
        <v>1146</v>
      </c>
      <c r="CK121" s="96" t="s">
        <v>1146</v>
      </c>
      <c r="CL121" s="96" t="s">
        <v>1146</v>
      </c>
      <c r="CM121" s="96" t="s">
        <v>1146</v>
      </c>
      <c r="CN121" s="96" t="s">
        <v>1146</v>
      </c>
      <c r="CO121" s="96" t="s">
        <v>1146</v>
      </c>
      <c r="CP121" s="96" t="s">
        <v>1146</v>
      </c>
      <c r="CQ121" s="96" t="s">
        <v>1146</v>
      </c>
      <c r="CR121" s="96" t="s">
        <v>1146</v>
      </c>
      <c r="CS121" s="96" t="s">
        <v>1146</v>
      </c>
      <c r="CT121" s="96" t="s">
        <v>1146</v>
      </c>
      <c r="CU121" s="96" t="s">
        <v>1146</v>
      </c>
      <c r="CV121" s="96" t="s">
        <v>1146</v>
      </c>
      <c r="CW121" s="96" t="s">
        <v>1146</v>
      </c>
      <c r="CX121" s="96" t="s">
        <v>1146</v>
      </c>
      <c r="CY121" s="96" t="s">
        <v>1146</v>
      </c>
      <c r="CZ121" s="96" t="s">
        <v>1146</v>
      </c>
      <c r="DA121" s="96" t="s">
        <v>1146</v>
      </c>
      <c r="DB121" s="96" t="s">
        <v>1146</v>
      </c>
      <c r="DC121" s="96" t="s">
        <v>1146</v>
      </c>
      <c r="DD121" s="96" t="s">
        <v>1146</v>
      </c>
      <c r="DE121" s="96" t="s">
        <v>1146</v>
      </c>
      <c r="DF121" s="96" t="s">
        <v>1146</v>
      </c>
      <c r="DG121" s="96" t="s">
        <v>1146</v>
      </c>
    </row>
    <row r="122" spans="1:111" ht="31.5">
      <c r="A122" s="137">
        <v>116</v>
      </c>
      <c r="B122" s="105">
        <v>234</v>
      </c>
      <c r="C122" s="106" t="s">
        <v>650</v>
      </c>
      <c r="D122" s="107" t="s">
        <v>25</v>
      </c>
      <c r="E122" s="106" t="s">
        <v>298</v>
      </c>
      <c r="F122" s="107" t="s">
        <v>25</v>
      </c>
      <c r="G122" s="102"/>
      <c r="H122" s="102"/>
      <c r="I122" s="102"/>
      <c r="J122" s="102"/>
      <c r="K122" s="99" t="s">
        <v>1136</v>
      </c>
      <c r="L122" s="100" t="s">
        <v>1154</v>
      </c>
      <c r="M122" s="101" t="s">
        <v>648</v>
      </c>
      <c r="N122" s="102"/>
      <c r="O122" s="102"/>
      <c r="P122" s="102"/>
      <c r="Q122" s="102"/>
      <c r="R122" s="102"/>
      <c r="S122" s="102"/>
      <c r="T122" s="102"/>
      <c r="U122" s="102"/>
      <c r="V122" s="102"/>
      <c r="W122" s="102"/>
      <c r="X122" s="139">
        <f t="shared" si="11"/>
        <v>0</v>
      </c>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70">
        <f t="shared" si="12"/>
        <v>0</v>
      </c>
      <c r="CX122" s="169" t="e">
        <f t="shared" si="13"/>
        <v>#DIV/0!</v>
      </c>
      <c r="CY122" s="170">
        <f t="shared" si="14"/>
        <v>0</v>
      </c>
      <c r="CZ122" s="169" t="e">
        <f t="shared" si="15"/>
        <v>#DIV/0!</v>
      </c>
      <c r="DA122" s="170">
        <f t="shared" si="16"/>
        <v>0</v>
      </c>
      <c r="DB122" s="169" t="e">
        <f t="shared" si="17"/>
        <v>#DIV/0!</v>
      </c>
      <c r="DC122" s="170">
        <f t="shared" si="18"/>
        <v>0</v>
      </c>
      <c r="DD122" s="169" t="e">
        <f t="shared" si="19"/>
        <v>#DIV/0!</v>
      </c>
      <c r="DE122" s="171" t="e">
        <f t="shared" si="20"/>
        <v>#DIV/0!</v>
      </c>
      <c r="DF122" s="171" t="e">
        <f t="shared" si="21"/>
        <v>#DIV/0!</v>
      </c>
      <c r="DG122" s="102"/>
    </row>
    <row r="123" spans="1:111" ht="47.25">
      <c r="A123" s="137">
        <v>117</v>
      </c>
      <c r="B123" s="105">
        <v>235</v>
      </c>
      <c r="C123" s="106" t="s">
        <v>652</v>
      </c>
      <c r="D123" s="107" t="s">
        <v>25</v>
      </c>
      <c r="E123" s="106" t="s">
        <v>651</v>
      </c>
      <c r="F123" s="107" t="s">
        <v>25</v>
      </c>
      <c r="G123" s="102"/>
      <c r="H123" s="102"/>
      <c r="I123" s="102"/>
      <c r="J123" s="102"/>
      <c r="K123" s="99" t="s">
        <v>1136</v>
      </c>
      <c r="L123" s="100" t="s">
        <v>1110</v>
      </c>
      <c r="M123" s="101" t="s">
        <v>648</v>
      </c>
      <c r="N123" s="102"/>
      <c r="O123" s="102"/>
      <c r="P123" s="102"/>
      <c r="Q123" s="102"/>
      <c r="R123" s="102"/>
      <c r="S123" s="102"/>
      <c r="T123" s="102"/>
      <c r="U123" s="102"/>
      <c r="V123" s="102"/>
      <c r="W123" s="102"/>
      <c r="X123" s="139">
        <f t="shared" si="11"/>
        <v>0</v>
      </c>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70">
        <f t="shared" si="12"/>
        <v>0</v>
      </c>
      <c r="CX123" s="169" t="e">
        <f t="shared" si="13"/>
        <v>#DIV/0!</v>
      </c>
      <c r="CY123" s="170">
        <f t="shared" si="14"/>
        <v>0</v>
      </c>
      <c r="CZ123" s="169" t="e">
        <f t="shared" si="15"/>
        <v>#DIV/0!</v>
      </c>
      <c r="DA123" s="170">
        <f t="shared" si="16"/>
        <v>0</v>
      </c>
      <c r="DB123" s="169" t="e">
        <f t="shared" si="17"/>
        <v>#DIV/0!</v>
      </c>
      <c r="DC123" s="170">
        <f t="shared" si="18"/>
        <v>0</v>
      </c>
      <c r="DD123" s="169" t="e">
        <f t="shared" si="19"/>
        <v>#DIV/0!</v>
      </c>
      <c r="DE123" s="171" t="e">
        <f t="shared" si="20"/>
        <v>#DIV/0!</v>
      </c>
      <c r="DF123" s="171" t="e">
        <f t="shared" si="21"/>
        <v>#DIV/0!</v>
      </c>
      <c r="DG123" s="102"/>
    </row>
    <row r="124" spans="1:111" ht="31.5">
      <c r="A124" s="137">
        <v>118</v>
      </c>
      <c r="B124" s="105">
        <v>236</v>
      </c>
      <c r="C124" s="106" t="s">
        <v>301</v>
      </c>
      <c r="D124" s="107" t="s">
        <v>25</v>
      </c>
      <c r="E124" s="106" t="s">
        <v>302</v>
      </c>
      <c r="F124" s="107" t="s">
        <v>25</v>
      </c>
      <c r="G124" s="102"/>
      <c r="H124" s="102"/>
      <c r="I124" s="102"/>
      <c r="J124" s="102"/>
      <c r="K124" s="99" t="s">
        <v>1136</v>
      </c>
      <c r="L124" s="100" t="s">
        <v>1110</v>
      </c>
      <c r="M124" s="101" t="s">
        <v>648</v>
      </c>
      <c r="N124" s="102"/>
      <c r="O124" s="102"/>
      <c r="P124" s="102"/>
      <c r="Q124" s="102"/>
      <c r="R124" s="102"/>
      <c r="S124" s="102"/>
      <c r="T124" s="102"/>
      <c r="U124" s="102"/>
      <c r="V124" s="102"/>
      <c r="W124" s="102"/>
      <c r="X124" s="139">
        <f t="shared" si="11"/>
        <v>0</v>
      </c>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70">
        <f t="shared" si="12"/>
        <v>0</v>
      </c>
      <c r="CX124" s="169" t="e">
        <f t="shared" si="13"/>
        <v>#DIV/0!</v>
      </c>
      <c r="CY124" s="170">
        <f t="shared" si="14"/>
        <v>0</v>
      </c>
      <c r="CZ124" s="169" t="e">
        <f t="shared" si="15"/>
        <v>#DIV/0!</v>
      </c>
      <c r="DA124" s="170">
        <f t="shared" si="16"/>
        <v>0</v>
      </c>
      <c r="DB124" s="169" t="e">
        <f t="shared" si="17"/>
        <v>#DIV/0!</v>
      </c>
      <c r="DC124" s="170">
        <f t="shared" si="18"/>
        <v>0</v>
      </c>
      <c r="DD124" s="169" t="e">
        <f t="shared" si="19"/>
        <v>#DIV/0!</v>
      </c>
      <c r="DE124" s="171" t="e">
        <f t="shared" si="20"/>
        <v>#DIV/0!</v>
      </c>
      <c r="DF124" s="171" t="e">
        <f t="shared" si="21"/>
        <v>#DIV/0!</v>
      </c>
      <c r="DG124" s="102"/>
    </row>
    <row r="125" spans="1:111" ht="31.5">
      <c r="A125" s="137">
        <v>119</v>
      </c>
      <c r="B125" s="105">
        <v>238</v>
      </c>
      <c r="C125" s="106" t="s">
        <v>679</v>
      </c>
      <c r="D125" s="107" t="s">
        <v>25</v>
      </c>
      <c r="E125" s="106" t="s">
        <v>680</v>
      </c>
      <c r="F125" s="107" t="s">
        <v>25</v>
      </c>
      <c r="G125" s="102"/>
      <c r="H125" s="102"/>
      <c r="I125" s="102"/>
      <c r="J125" s="102"/>
      <c r="K125" s="99" t="s">
        <v>1136</v>
      </c>
      <c r="L125" s="100" t="s">
        <v>1063</v>
      </c>
      <c r="M125" s="101" t="s">
        <v>648</v>
      </c>
      <c r="N125" s="102"/>
      <c r="O125" s="102"/>
      <c r="P125" s="102"/>
      <c r="Q125" s="102"/>
      <c r="R125" s="102"/>
      <c r="S125" s="102"/>
      <c r="T125" s="102"/>
      <c r="U125" s="102"/>
      <c r="V125" s="102"/>
      <c r="W125" s="102"/>
      <c r="X125" s="139">
        <f t="shared" si="11"/>
        <v>0</v>
      </c>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70">
        <f t="shared" si="12"/>
        <v>0</v>
      </c>
      <c r="CX125" s="169" t="e">
        <f t="shared" si="13"/>
        <v>#DIV/0!</v>
      </c>
      <c r="CY125" s="170">
        <f t="shared" si="14"/>
        <v>0</v>
      </c>
      <c r="CZ125" s="169" t="e">
        <f t="shared" si="15"/>
        <v>#DIV/0!</v>
      </c>
      <c r="DA125" s="170">
        <f t="shared" si="16"/>
        <v>0</v>
      </c>
      <c r="DB125" s="169" t="e">
        <f t="shared" si="17"/>
        <v>#DIV/0!</v>
      </c>
      <c r="DC125" s="170">
        <f t="shared" si="18"/>
        <v>0</v>
      </c>
      <c r="DD125" s="169" t="e">
        <f t="shared" si="19"/>
        <v>#DIV/0!</v>
      </c>
      <c r="DE125" s="171" t="e">
        <f t="shared" si="20"/>
        <v>#DIV/0!</v>
      </c>
      <c r="DF125" s="171" t="e">
        <f t="shared" si="21"/>
        <v>#DIV/0!</v>
      </c>
      <c r="DG125" s="102"/>
    </row>
    <row r="126" spans="1:111" ht="19.5" customHeight="1">
      <c r="A126" s="137">
        <v>120</v>
      </c>
      <c r="B126" s="95">
        <v>239</v>
      </c>
      <c r="C126" s="234" t="s">
        <v>306</v>
      </c>
      <c r="D126" s="234"/>
      <c r="E126" s="234"/>
      <c r="F126" s="96" t="s">
        <v>1146</v>
      </c>
      <c r="G126" s="96" t="s">
        <v>1146</v>
      </c>
      <c r="H126" s="96" t="s">
        <v>1146</v>
      </c>
      <c r="I126" s="96" t="s">
        <v>1146</v>
      </c>
      <c r="J126" s="96" t="s">
        <v>1146</v>
      </c>
      <c r="K126" s="96" t="s">
        <v>1146</v>
      </c>
      <c r="L126" s="96" t="s">
        <v>1146</v>
      </c>
      <c r="M126" s="96" t="s">
        <v>1146</v>
      </c>
      <c r="N126" s="96" t="s">
        <v>1146</v>
      </c>
      <c r="O126" s="96" t="s">
        <v>1146</v>
      </c>
      <c r="P126" s="96" t="s">
        <v>1146</v>
      </c>
      <c r="Q126" s="96" t="s">
        <v>1146</v>
      </c>
      <c r="R126" s="96" t="s">
        <v>1146</v>
      </c>
      <c r="S126" s="96" t="s">
        <v>1146</v>
      </c>
      <c r="T126" s="96" t="s">
        <v>1146</v>
      </c>
      <c r="U126" s="96" t="s">
        <v>1146</v>
      </c>
      <c r="V126" s="96" t="s">
        <v>1146</v>
      </c>
      <c r="W126" s="96" t="s">
        <v>1146</v>
      </c>
      <c r="X126" s="139">
        <f t="shared" si="11"/>
        <v>0</v>
      </c>
      <c r="Y126" s="96" t="s">
        <v>1146</v>
      </c>
      <c r="Z126" s="96" t="s">
        <v>1146</v>
      </c>
      <c r="AA126" s="96" t="s">
        <v>1146</v>
      </c>
      <c r="AB126" s="96" t="s">
        <v>1146</v>
      </c>
      <c r="AC126" s="96" t="s">
        <v>1146</v>
      </c>
      <c r="AD126" s="96" t="s">
        <v>1146</v>
      </c>
      <c r="AE126" s="96" t="s">
        <v>1146</v>
      </c>
      <c r="AF126" s="96" t="s">
        <v>1146</v>
      </c>
      <c r="AG126" s="96" t="s">
        <v>1146</v>
      </c>
      <c r="AH126" s="96" t="s">
        <v>1146</v>
      </c>
      <c r="AI126" s="96" t="s">
        <v>1146</v>
      </c>
      <c r="AJ126" s="96" t="s">
        <v>1146</v>
      </c>
      <c r="AK126" s="96" t="s">
        <v>1146</v>
      </c>
      <c r="AL126" s="96" t="s">
        <v>1146</v>
      </c>
      <c r="AM126" s="96" t="s">
        <v>1146</v>
      </c>
      <c r="AN126" s="96" t="s">
        <v>1146</v>
      </c>
      <c r="AO126" s="96" t="s">
        <v>1146</v>
      </c>
      <c r="AP126" s="96" t="s">
        <v>1146</v>
      </c>
      <c r="AQ126" s="96" t="s">
        <v>1146</v>
      </c>
      <c r="AR126" s="96" t="s">
        <v>1146</v>
      </c>
      <c r="AS126" s="96" t="s">
        <v>1146</v>
      </c>
      <c r="AT126" s="96" t="s">
        <v>1146</v>
      </c>
      <c r="AU126" s="96" t="s">
        <v>1146</v>
      </c>
      <c r="AV126" s="96" t="s">
        <v>1146</v>
      </c>
      <c r="AW126" s="96" t="s">
        <v>1146</v>
      </c>
      <c r="AX126" s="96" t="s">
        <v>1146</v>
      </c>
      <c r="AY126" s="96" t="s">
        <v>1146</v>
      </c>
      <c r="AZ126" s="96" t="s">
        <v>1146</v>
      </c>
      <c r="BA126" s="96" t="s">
        <v>1146</v>
      </c>
      <c r="BB126" s="96" t="s">
        <v>1146</v>
      </c>
      <c r="BC126" s="96" t="s">
        <v>1146</v>
      </c>
      <c r="BD126" s="96" t="s">
        <v>1146</v>
      </c>
      <c r="BE126" s="96" t="s">
        <v>1146</v>
      </c>
      <c r="BF126" s="96" t="s">
        <v>1146</v>
      </c>
      <c r="BG126" s="96" t="s">
        <v>1146</v>
      </c>
      <c r="BH126" s="96" t="s">
        <v>1146</v>
      </c>
      <c r="BI126" s="96" t="s">
        <v>1146</v>
      </c>
      <c r="BJ126" s="96" t="s">
        <v>1146</v>
      </c>
      <c r="BK126" s="96" t="s">
        <v>1146</v>
      </c>
      <c r="BL126" s="96" t="s">
        <v>1146</v>
      </c>
      <c r="BM126" s="96" t="s">
        <v>1146</v>
      </c>
      <c r="BN126" s="96" t="s">
        <v>1146</v>
      </c>
      <c r="BO126" s="96" t="s">
        <v>1146</v>
      </c>
      <c r="BP126" s="96" t="s">
        <v>1146</v>
      </c>
      <c r="BQ126" s="96" t="s">
        <v>1146</v>
      </c>
      <c r="BR126" s="96" t="s">
        <v>1146</v>
      </c>
      <c r="BS126" s="96" t="s">
        <v>1146</v>
      </c>
      <c r="BT126" s="96" t="s">
        <v>1146</v>
      </c>
      <c r="BU126" s="96" t="s">
        <v>1146</v>
      </c>
      <c r="BV126" s="96" t="s">
        <v>1146</v>
      </c>
      <c r="BW126" s="96" t="s">
        <v>1146</v>
      </c>
      <c r="BX126" s="96" t="s">
        <v>1146</v>
      </c>
      <c r="BY126" s="96" t="s">
        <v>1146</v>
      </c>
      <c r="BZ126" s="96" t="s">
        <v>1146</v>
      </c>
      <c r="CA126" s="96" t="s">
        <v>1146</v>
      </c>
      <c r="CB126" s="96" t="s">
        <v>1146</v>
      </c>
      <c r="CC126" s="96" t="s">
        <v>1146</v>
      </c>
      <c r="CD126" s="96" t="s">
        <v>1146</v>
      </c>
      <c r="CE126" s="96" t="s">
        <v>1146</v>
      </c>
      <c r="CF126" s="96" t="s">
        <v>1146</v>
      </c>
      <c r="CG126" s="96" t="s">
        <v>1146</v>
      </c>
      <c r="CH126" s="96" t="s">
        <v>1146</v>
      </c>
      <c r="CI126" s="96" t="s">
        <v>1146</v>
      </c>
      <c r="CJ126" s="96" t="s">
        <v>1146</v>
      </c>
      <c r="CK126" s="96" t="s">
        <v>1146</v>
      </c>
      <c r="CL126" s="96" t="s">
        <v>1146</v>
      </c>
      <c r="CM126" s="96" t="s">
        <v>1146</v>
      </c>
      <c r="CN126" s="96" t="s">
        <v>1146</v>
      </c>
      <c r="CO126" s="96" t="s">
        <v>1146</v>
      </c>
      <c r="CP126" s="96" t="s">
        <v>1146</v>
      </c>
      <c r="CQ126" s="96" t="s">
        <v>1146</v>
      </c>
      <c r="CR126" s="96" t="s">
        <v>1146</v>
      </c>
      <c r="CS126" s="96" t="s">
        <v>1146</v>
      </c>
      <c r="CT126" s="96" t="s">
        <v>1146</v>
      </c>
      <c r="CU126" s="96" t="s">
        <v>1146</v>
      </c>
      <c r="CV126" s="96" t="s">
        <v>1146</v>
      </c>
      <c r="CW126" s="96" t="s">
        <v>1146</v>
      </c>
      <c r="CX126" s="96" t="s">
        <v>1146</v>
      </c>
      <c r="CY126" s="96" t="s">
        <v>1146</v>
      </c>
      <c r="CZ126" s="96" t="s">
        <v>1146</v>
      </c>
      <c r="DA126" s="96" t="s">
        <v>1146</v>
      </c>
      <c r="DB126" s="96" t="s">
        <v>1146</v>
      </c>
      <c r="DC126" s="96" t="s">
        <v>1146</v>
      </c>
      <c r="DD126" s="96" t="s">
        <v>1146</v>
      </c>
      <c r="DE126" s="96" t="s">
        <v>1146</v>
      </c>
      <c r="DF126" s="96" t="s">
        <v>1146</v>
      </c>
      <c r="DG126" s="96" t="s">
        <v>1146</v>
      </c>
    </row>
    <row r="127" spans="1:111" ht="31.5">
      <c r="A127" s="137">
        <v>121</v>
      </c>
      <c r="B127" s="105">
        <v>242</v>
      </c>
      <c r="C127" s="106" t="s">
        <v>311</v>
      </c>
      <c r="D127" s="107" t="s">
        <v>25</v>
      </c>
      <c r="E127" s="106" t="s">
        <v>312</v>
      </c>
      <c r="F127" s="107" t="s">
        <v>25</v>
      </c>
      <c r="G127" s="102"/>
      <c r="H127" s="102"/>
      <c r="I127" s="102"/>
      <c r="J127" s="102"/>
      <c r="K127" s="99" t="s">
        <v>1136</v>
      </c>
      <c r="L127" s="100" t="s">
        <v>1063</v>
      </c>
      <c r="M127" s="101" t="s">
        <v>648</v>
      </c>
      <c r="N127" s="102"/>
      <c r="O127" s="102"/>
      <c r="P127" s="102"/>
      <c r="Q127" s="102"/>
      <c r="R127" s="102"/>
      <c r="S127" s="102"/>
      <c r="T127" s="102"/>
      <c r="U127" s="102"/>
      <c r="V127" s="102"/>
      <c r="W127" s="102"/>
      <c r="X127" s="139">
        <f t="shared" si="11"/>
        <v>0</v>
      </c>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70">
        <f t="shared" si="12"/>
        <v>0</v>
      </c>
      <c r="CX127" s="169" t="e">
        <f t="shared" si="13"/>
        <v>#DIV/0!</v>
      </c>
      <c r="CY127" s="170">
        <f t="shared" si="14"/>
        <v>0</v>
      </c>
      <c r="CZ127" s="169" t="e">
        <f t="shared" si="15"/>
        <v>#DIV/0!</v>
      </c>
      <c r="DA127" s="170">
        <f t="shared" si="16"/>
        <v>0</v>
      </c>
      <c r="DB127" s="169" t="e">
        <f t="shared" si="17"/>
        <v>#DIV/0!</v>
      </c>
      <c r="DC127" s="170">
        <f t="shared" si="18"/>
        <v>0</v>
      </c>
      <c r="DD127" s="169" t="e">
        <f t="shared" si="19"/>
        <v>#DIV/0!</v>
      </c>
      <c r="DE127" s="171" t="e">
        <f t="shared" si="20"/>
        <v>#DIV/0!</v>
      </c>
      <c r="DF127" s="171" t="e">
        <f t="shared" si="21"/>
        <v>#DIV/0!</v>
      </c>
      <c r="DG127" s="102"/>
    </row>
    <row r="128" spans="1:111" ht="19.5" customHeight="1">
      <c r="A128" s="137">
        <v>122</v>
      </c>
      <c r="B128" s="111">
        <v>243</v>
      </c>
      <c r="C128" s="256" t="s">
        <v>313</v>
      </c>
      <c r="D128" s="256"/>
      <c r="E128" s="256"/>
      <c r="F128" s="112" t="s">
        <v>1146</v>
      </c>
      <c r="G128" s="112" t="s">
        <v>1146</v>
      </c>
      <c r="H128" s="112" t="s">
        <v>1146</v>
      </c>
      <c r="I128" s="112" t="s">
        <v>1146</v>
      </c>
      <c r="J128" s="112" t="s">
        <v>1146</v>
      </c>
      <c r="K128" s="112" t="s">
        <v>1146</v>
      </c>
      <c r="L128" s="112" t="s">
        <v>1146</v>
      </c>
      <c r="M128" s="112" t="s">
        <v>1146</v>
      </c>
      <c r="N128" s="112" t="s">
        <v>1146</v>
      </c>
      <c r="O128" s="112" t="s">
        <v>1146</v>
      </c>
      <c r="P128" s="112" t="s">
        <v>1146</v>
      </c>
      <c r="Q128" s="112" t="s">
        <v>1146</v>
      </c>
      <c r="R128" s="112" t="s">
        <v>1146</v>
      </c>
      <c r="S128" s="112" t="s">
        <v>1146</v>
      </c>
      <c r="T128" s="112" t="s">
        <v>1146</v>
      </c>
      <c r="U128" s="112" t="s">
        <v>1146</v>
      </c>
      <c r="V128" s="112" t="s">
        <v>1146</v>
      </c>
      <c r="W128" s="112" t="s">
        <v>1146</v>
      </c>
      <c r="X128" s="139">
        <f t="shared" si="11"/>
        <v>0</v>
      </c>
      <c r="Y128" s="112" t="s">
        <v>1146</v>
      </c>
      <c r="Z128" s="112" t="s">
        <v>1146</v>
      </c>
      <c r="AA128" s="112" t="s">
        <v>1146</v>
      </c>
      <c r="AB128" s="112" t="s">
        <v>1146</v>
      </c>
      <c r="AC128" s="112" t="s">
        <v>1146</v>
      </c>
      <c r="AD128" s="112" t="s">
        <v>1146</v>
      </c>
      <c r="AE128" s="112" t="s">
        <v>1146</v>
      </c>
      <c r="AF128" s="112" t="s">
        <v>1146</v>
      </c>
      <c r="AG128" s="112" t="s">
        <v>1146</v>
      </c>
      <c r="AH128" s="112" t="s">
        <v>1146</v>
      </c>
      <c r="AI128" s="112" t="s">
        <v>1146</v>
      </c>
      <c r="AJ128" s="112" t="s">
        <v>1146</v>
      </c>
      <c r="AK128" s="112" t="s">
        <v>1146</v>
      </c>
      <c r="AL128" s="112" t="s">
        <v>1146</v>
      </c>
      <c r="AM128" s="112" t="s">
        <v>1146</v>
      </c>
      <c r="AN128" s="112" t="s">
        <v>1146</v>
      </c>
      <c r="AO128" s="112" t="s">
        <v>1146</v>
      </c>
      <c r="AP128" s="112" t="s">
        <v>1146</v>
      </c>
      <c r="AQ128" s="112" t="s">
        <v>1146</v>
      </c>
      <c r="AR128" s="112" t="s">
        <v>1146</v>
      </c>
      <c r="AS128" s="112" t="s">
        <v>1146</v>
      </c>
      <c r="AT128" s="112" t="s">
        <v>1146</v>
      </c>
      <c r="AU128" s="112" t="s">
        <v>1146</v>
      </c>
      <c r="AV128" s="112" t="s">
        <v>1146</v>
      </c>
      <c r="AW128" s="112" t="s">
        <v>1146</v>
      </c>
      <c r="AX128" s="112" t="s">
        <v>1146</v>
      </c>
      <c r="AY128" s="112" t="s">
        <v>1146</v>
      </c>
      <c r="AZ128" s="112" t="s">
        <v>1146</v>
      </c>
      <c r="BA128" s="112" t="s">
        <v>1146</v>
      </c>
      <c r="BB128" s="112" t="s">
        <v>1146</v>
      </c>
      <c r="BC128" s="112" t="s">
        <v>1146</v>
      </c>
      <c r="BD128" s="112" t="s">
        <v>1146</v>
      </c>
      <c r="BE128" s="112" t="s">
        <v>1146</v>
      </c>
      <c r="BF128" s="112" t="s">
        <v>1146</v>
      </c>
      <c r="BG128" s="112" t="s">
        <v>1146</v>
      </c>
      <c r="BH128" s="112" t="s">
        <v>1146</v>
      </c>
      <c r="BI128" s="112" t="s">
        <v>1146</v>
      </c>
      <c r="BJ128" s="112" t="s">
        <v>1146</v>
      </c>
      <c r="BK128" s="112" t="s">
        <v>1146</v>
      </c>
      <c r="BL128" s="112" t="s">
        <v>1146</v>
      </c>
      <c r="BM128" s="112" t="s">
        <v>1146</v>
      </c>
      <c r="BN128" s="112" t="s">
        <v>1146</v>
      </c>
      <c r="BO128" s="112" t="s">
        <v>1146</v>
      </c>
      <c r="BP128" s="112" t="s">
        <v>1146</v>
      </c>
      <c r="BQ128" s="112" t="s">
        <v>1146</v>
      </c>
      <c r="BR128" s="112" t="s">
        <v>1146</v>
      </c>
      <c r="BS128" s="112" t="s">
        <v>1146</v>
      </c>
      <c r="BT128" s="112" t="s">
        <v>1146</v>
      </c>
      <c r="BU128" s="112" t="s">
        <v>1146</v>
      </c>
      <c r="BV128" s="112" t="s">
        <v>1146</v>
      </c>
      <c r="BW128" s="112" t="s">
        <v>1146</v>
      </c>
      <c r="BX128" s="112" t="s">
        <v>1146</v>
      </c>
      <c r="BY128" s="112" t="s">
        <v>1146</v>
      </c>
      <c r="BZ128" s="112" t="s">
        <v>1146</v>
      </c>
      <c r="CA128" s="112" t="s">
        <v>1146</v>
      </c>
      <c r="CB128" s="112" t="s">
        <v>1146</v>
      </c>
      <c r="CC128" s="112" t="s">
        <v>1146</v>
      </c>
      <c r="CD128" s="112" t="s">
        <v>1146</v>
      </c>
      <c r="CE128" s="112" t="s">
        <v>1146</v>
      </c>
      <c r="CF128" s="112" t="s">
        <v>1146</v>
      </c>
      <c r="CG128" s="112" t="s">
        <v>1146</v>
      </c>
      <c r="CH128" s="112" t="s">
        <v>1146</v>
      </c>
      <c r="CI128" s="112" t="s">
        <v>1146</v>
      </c>
      <c r="CJ128" s="112" t="s">
        <v>1146</v>
      </c>
      <c r="CK128" s="112" t="s">
        <v>1146</v>
      </c>
      <c r="CL128" s="112" t="s">
        <v>1146</v>
      </c>
      <c r="CM128" s="112" t="s">
        <v>1146</v>
      </c>
      <c r="CN128" s="112" t="s">
        <v>1146</v>
      </c>
      <c r="CO128" s="112" t="s">
        <v>1146</v>
      </c>
      <c r="CP128" s="112" t="s">
        <v>1146</v>
      </c>
      <c r="CQ128" s="112" t="s">
        <v>1146</v>
      </c>
      <c r="CR128" s="112" t="s">
        <v>1146</v>
      </c>
      <c r="CS128" s="112" t="s">
        <v>1146</v>
      </c>
      <c r="CT128" s="112" t="s">
        <v>1146</v>
      </c>
      <c r="CU128" s="112" t="s">
        <v>1146</v>
      </c>
      <c r="CV128" s="112" t="s">
        <v>1146</v>
      </c>
      <c r="CW128" s="112" t="s">
        <v>1146</v>
      </c>
      <c r="CX128" s="112" t="s">
        <v>1146</v>
      </c>
      <c r="CY128" s="112" t="s">
        <v>1146</v>
      </c>
      <c r="CZ128" s="112" t="s">
        <v>1146</v>
      </c>
      <c r="DA128" s="112" t="s">
        <v>1146</v>
      </c>
      <c r="DB128" s="112" t="s">
        <v>1146</v>
      </c>
      <c r="DC128" s="112" t="s">
        <v>1146</v>
      </c>
      <c r="DD128" s="112" t="s">
        <v>1146</v>
      </c>
      <c r="DE128" s="112" t="s">
        <v>1146</v>
      </c>
      <c r="DF128" s="112" t="s">
        <v>1146</v>
      </c>
      <c r="DG128" s="112" t="s">
        <v>1146</v>
      </c>
    </row>
    <row r="129" spans="1:111" ht="33.75" customHeight="1">
      <c r="A129" s="137">
        <v>123</v>
      </c>
      <c r="B129" s="252">
        <v>246</v>
      </c>
      <c r="C129" s="254" t="s">
        <v>654</v>
      </c>
      <c r="D129" s="253" t="s">
        <v>25</v>
      </c>
      <c r="E129" s="254" t="s">
        <v>318</v>
      </c>
      <c r="F129" s="253" t="s">
        <v>25</v>
      </c>
      <c r="G129" s="113" t="s">
        <v>1304</v>
      </c>
      <c r="H129" s="104"/>
      <c r="I129" s="98"/>
      <c r="J129" s="102"/>
      <c r="K129" s="99" t="s">
        <v>1136</v>
      </c>
      <c r="L129" s="100" t="s">
        <v>1063</v>
      </c>
      <c r="M129" s="101" t="s">
        <v>648</v>
      </c>
      <c r="N129" s="102"/>
      <c r="O129" s="102"/>
      <c r="P129" s="102"/>
      <c r="Q129" s="102"/>
      <c r="R129" s="102"/>
      <c r="S129" s="102"/>
      <c r="T129" s="102"/>
      <c r="U129" s="102"/>
      <c r="V129" s="102"/>
      <c r="W129" s="102"/>
      <c r="X129" s="139">
        <f t="shared" si="11"/>
        <v>0</v>
      </c>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70">
        <f t="shared" si="12"/>
        <v>0</v>
      </c>
      <c r="CX129" s="169" t="e">
        <f t="shared" si="13"/>
        <v>#DIV/0!</v>
      </c>
      <c r="CY129" s="170">
        <f t="shared" si="14"/>
        <v>0</v>
      </c>
      <c r="CZ129" s="169" t="e">
        <f t="shared" si="15"/>
        <v>#DIV/0!</v>
      </c>
      <c r="DA129" s="170">
        <f t="shared" si="16"/>
        <v>0</v>
      </c>
      <c r="DB129" s="169" t="e">
        <f t="shared" si="17"/>
        <v>#DIV/0!</v>
      </c>
      <c r="DC129" s="170">
        <f t="shared" si="18"/>
        <v>0</v>
      </c>
      <c r="DD129" s="169" t="e">
        <f t="shared" si="19"/>
        <v>#DIV/0!</v>
      </c>
      <c r="DE129" s="171" t="e">
        <f t="shared" si="20"/>
        <v>#DIV/0!</v>
      </c>
      <c r="DF129" s="171" t="e">
        <f t="shared" si="21"/>
        <v>#DIV/0!</v>
      </c>
      <c r="DG129" s="102"/>
    </row>
    <row r="130" spans="1:111" ht="68.25" customHeight="1">
      <c r="A130" s="137">
        <v>124</v>
      </c>
      <c r="B130" s="257"/>
      <c r="C130" s="259"/>
      <c r="D130" s="261"/>
      <c r="E130" s="259"/>
      <c r="F130" s="261"/>
      <c r="G130" s="104" t="s">
        <v>1305</v>
      </c>
      <c r="H130" s="104" t="s">
        <v>1352</v>
      </c>
      <c r="I130" s="98" t="s">
        <v>1230</v>
      </c>
      <c r="J130" s="102" t="s">
        <v>1199</v>
      </c>
      <c r="K130" s="99" t="s">
        <v>1136</v>
      </c>
      <c r="L130" s="100" t="s">
        <v>1063</v>
      </c>
      <c r="M130" s="101" t="s">
        <v>648</v>
      </c>
      <c r="N130" s="102"/>
      <c r="O130" s="102"/>
      <c r="P130" s="102"/>
      <c r="Q130" s="102"/>
      <c r="R130" s="102" t="s">
        <v>648</v>
      </c>
      <c r="S130" s="102"/>
      <c r="T130" s="102"/>
      <c r="U130" s="102"/>
      <c r="V130" s="102"/>
      <c r="W130" s="102"/>
      <c r="X130" s="139">
        <f t="shared" si="11"/>
        <v>1</v>
      </c>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70">
        <f t="shared" si="12"/>
        <v>0</v>
      </c>
      <c r="CX130" s="169" t="e">
        <f t="shared" si="13"/>
        <v>#DIV/0!</v>
      </c>
      <c r="CY130" s="170">
        <f t="shared" si="14"/>
        <v>0</v>
      </c>
      <c r="CZ130" s="169" t="e">
        <f t="shared" si="15"/>
        <v>#DIV/0!</v>
      </c>
      <c r="DA130" s="170">
        <f t="shared" si="16"/>
        <v>0</v>
      </c>
      <c r="DB130" s="169" t="e">
        <f t="shared" si="17"/>
        <v>#DIV/0!</v>
      </c>
      <c r="DC130" s="170">
        <f t="shared" si="18"/>
        <v>0</v>
      </c>
      <c r="DD130" s="169" t="e">
        <f t="shared" si="19"/>
        <v>#DIV/0!</v>
      </c>
      <c r="DE130" s="171" t="e">
        <f t="shared" si="20"/>
        <v>#DIV/0!</v>
      </c>
      <c r="DF130" s="171" t="e">
        <f t="shared" si="21"/>
        <v>#DIV/0!</v>
      </c>
      <c r="DG130" s="102"/>
    </row>
    <row r="131" spans="1:111" ht="38.25" customHeight="1">
      <c r="A131" s="137">
        <v>125</v>
      </c>
      <c r="B131" s="240">
        <v>248</v>
      </c>
      <c r="C131" s="258" t="s">
        <v>321</v>
      </c>
      <c r="D131" s="232" t="s">
        <v>25</v>
      </c>
      <c r="E131" s="258" t="s">
        <v>655</v>
      </c>
      <c r="F131" s="232" t="s">
        <v>25</v>
      </c>
      <c r="G131" s="113" t="s">
        <v>1306</v>
      </c>
      <c r="H131" s="113"/>
      <c r="I131" s="98"/>
      <c r="J131" s="102"/>
      <c r="K131" s="99" t="s">
        <v>1136</v>
      </c>
      <c r="L131" s="100" t="s">
        <v>1063</v>
      </c>
      <c r="M131" s="101" t="s">
        <v>648</v>
      </c>
      <c r="N131" s="102"/>
      <c r="O131" s="102"/>
      <c r="P131" s="102"/>
      <c r="Q131" s="102"/>
      <c r="R131" s="102"/>
      <c r="S131" s="102"/>
      <c r="T131" s="102"/>
      <c r="U131" s="102"/>
      <c r="V131" s="102"/>
      <c r="W131" s="102"/>
      <c r="X131" s="139">
        <f t="shared" si="11"/>
        <v>0</v>
      </c>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70">
        <f t="shared" si="12"/>
        <v>0</v>
      </c>
      <c r="CX131" s="169" t="e">
        <f t="shared" si="13"/>
        <v>#DIV/0!</v>
      </c>
      <c r="CY131" s="170">
        <f t="shared" si="14"/>
        <v>0</v>
      </c>
      <c r="CZ131" s="169" t="e">
        <f t="shared" si="15"/>
        <v>#DIV/0!</v>
      </c>
      <c r="DA131" s="170">
        <f t="shared" si="16"/>
        <v>0</v>
      </c>
      <c r="DB131" s="169" t="e">
        <f t="shared" si="17"/>
        <v>#DIV/0!</v>
      </c>
      <c r="DC131" s="170">
        <f t="shared" si="18"/>
        <v>0</v>
      </c>
      <c r="DD131" s="169" t="e">
        <f t="shared" si="19"/>
        <v>#DIV/0!</v>
      </c>
      <c r="DE131" s="171" t="e">
        <f t="shared" si="20"/>
        <v>#DIV/0!</v>
      </c>
      <c r="DF131" s="171" t="e">
        <f t="shared" si="21"/>
        <v>#DIV/0!</v>
      </c>
      <c r="DG131" s="102"/>
    </row>
    <row r="132" spans="1:111" ht="36" customHeight="1">
      <c r="A132" s="137">
        <v>126</v>
      </c>
      <c r="B132" s="257"/>
      <c r="C132" s="259"/>
      <c r="D132" s="261"/>
      <c r="E132" s="259"/>
      <c r="F132" s="261"/>
      <c r="G132" s="113" t="s">
        <v>1307</v>
      </c>
      <c r="H132" s="113" t="s">
        <v>1203</v>
      </c>
      <c r="I132" s="98" t="s">
        <v>1230</v>
      </c>
      <c r="J132" s="102" t="s">
        <v>1199</v>
      </c>
      <c r="K132" s="99" t="s">
        <v>1136</v>
      </c>
      <c r="L132" s="100" t="s">
        <v>1063</v>
      </c>
      <c r="M132" s="101" t="s">
        <v>648</v>
      </c>
      <c r="N132" s="102"/>
      <c r="O132" s="102"/>
      <c r="P132" s="102"/>
      <c r="Q132" s="102"/>
      <c r="R132" s="102" t="s">
        <v>648</v>
      </c>
      <c r="S132" s="102"/>
      <c r="T132" s="102"/>
      <c r="U132" s="102"/>
      <c r="V132" s="102"/>
      <c r="W132" s="102"/>
      <c r="X132" s="139">
        <f t="shared" si="11"/>
        <v>1</v>
      </c>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70">
        <f t="shared" si="12"/>
        <v>0</v>
      </c>
      <c r="CX132" s="169" t="e">
        <f t="shared" si="13"/>
        <v>#DIV/0!</v>
      </c>
      <c r="CY132" s="170">
        <f t="shared" si="14"/>
        <v>0</v>
      </c>
      <c r="CZ132" s="169" t="e">
        <f t="shared" si="15"/>
        <v>#DIV/0!</v>
      </c>
      <c r="DA132" s="170">
        <f t="shared" si="16"/>
        <v>0</v>
      </c>
      <c r="DB132" s="169" t="e">
        <f t="shared" si="17"/>
        <v>#DIV/0!</v>
      </c>
      <c r="DC132" s="170">
        <f t="shared" si="18"/>
        <v>0</v>
      </c>
      <c r="DD132" s="169" t="e">
        <f t="shared" si="19"/>
        <v>#DIV/0!</v>
      </c>
      <c r="DE132" s="171" t="e">
        <f t="shared" si="20"/>
        <v>#DIV/0!</v>
      </c>
      <c r="DF132" s="171" t="e">
        <f t="shared" si="21"/>
        <v>#DIV/0!</v>
      </c>
      <c r="DG132" s="102"/>
    </row>
    <row r="133" spans="1:111" ht="128.25" customHeight="1">
      <c r="A133" s="137">
        <v>127</v>
      </c>
      <c r="B133" s="105">
        <v>251</v>
      </c>
      <c r="C133" s="98" t="s">
        <v>657</v>
      </c>
      <c r="D133" s="107" t="s">
        <v>25</v>
      </c>
      <c r="E133" s="98" t="s">
        <v>681</v>
      </c>
      <c r="F133" s="107" t="s">
        <v>25</v>
      </c>
      <c r="G133" s="114" t="s">
        <v>681</v>
      </c>
      <c r="H133" s="108" t="s">
        <v>1353</v>
      </c>
      <c r="I133" s="98" t="s">
        <v>1230</v>
      </c>
      <c r="J133" s="102" t="s">
        <v>1308</v>
      </c>
      <c r="K133" s="99" t="s">
        <v>1136</v>
      </c>
      <c r="L133" s="100" t="s">
        <v>1063</v>
      </c>
      <c r="M133" s="101" t="s">
        <v>648</v>
      </c>
      <c r="N133" s="102"/>
      <c r="O133" s="102"/>
      <c r="P133" s="102"/>
      <c r="Q133" s="102"/>
      <c r="R133" s="102" t="s">
        <v>648</v>
      </c>
      <c r="S133" s="102"/>
      <c r="T133" s="102"/>
      <c r="U133" s="102"/>
      <c r="V133" s="102"/>
      <c r="W133" s="102"/>
      <c r="X133" s="139">
        <f t="shared" si="11"/>
        <v>1</v>
      </c>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70">
        <f t="shared" si="12"/>
        <v>0</v>
      </c>
      <c r="CX133" s="169" t="e">
        <f t="shared" si="13"/>
        <v>#DIV/0!</v>
      </c>
      <c r="CY133" s="170">
        <f t="shared" si="14"/>
        <v>0</v>
      </c>
      <c r="CZ133" s="169" t="e">
        <f t="shared" si="15"/>
        <v>#DIV/0!</v>
      </c>
      <c r="DA133" s="170">
        <f t="shared" si="16"/>
        <v>0</v>
      </c>
      <c r="DB133" s="169" t="e">
        <f t="shared" si="17"/>
        <v>#DIV/0!</v>
      </c>
      <c r="DC133" s="170">
        <f t="shared" si="18"/>
        <v>0</v>
      </c>
      <c r="DD133" s="169" t="e">
        <f t="shared" si="19"/>
        <v>#DIV/0!</v>
      </c>
      <c r="DE133" s="171" t="e">
        <f t="shared" si="20"/>
        <v>#DIV/0!</v>
      </c>
      <c r="DF133" s="171" t="e">
        <f t="shared" si="21"/>
        <v>#DIV/0!</v>
      </c>
      <c r="DG133" s="102"/>
    </row>
    <row r="134" spans="1:111" ht="33" customHeight="1">
      <c r="A134" s="137">
        <v>128</v>
      </c>
      <c r="B134" s="105">
        <v>252</v>
      </c>
      <c r="C134" s="106" t="s">
        <v>658</v>
      </c>
      <c r="D134" s="107" t="s">
        <v>26</v>
      </c>
      <c r="E134" s="106" t="s">
        <v>660</v>
      </c>
      <c r="F134" s="107" t="s">
        <v>26</v>
      </c>
      <c r="G134" s="102"/>
      <c r="H134" s="102"/>
      <c r="I134" s="102"/>
      <c r="J134" s="102"/>
      <c r="K134" s="99" t="s">
        <v>1136</v>
      </c>
      <c r="L134" s="100" t="s">
        <v>1110</v>
      </c>
      <c r="M134" s="101" t="s">
        <v>648</v>
      </c>
      <c r="N134" s="102"/>
      <c r="O134" s="102"/>
      <c r="P134" s="102"/>
      <c r="Q134" s="102"/>
      <c r="R134" s="102"/>
      <c r="S134" s="102"/>
      <c r="T134" s="102"/>
      <c r="U134" s="102"/>
      <c r="V134" s="102"/>
      <c r="W134" s="102"/>
      <c r="X134" s="139">
        <f t="shared" si="11"/>
        <v>0</v>
      </c>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70">
        <f t="shared" si="12"/>
        <v>0</v>
      </c>
      <c r="CX134" s="169" t="e">
        <f t="shared" si="13"/>
        <v>#DIV/0!</v>
      </c>
      <c r="CY134" s="170">
        <f t="shared" si="14"/>
        <v>0</v>
      </c>
      <c r="CZ134" s="169" t="e">
        <f t="shared" si="15"/>
        <v>#DIV/0!</v>
      </c>
      <c r="DA134" s="170">
        <f t="shared" si="16"/>
        <v>0</v>
      </c>
      <c r="DB134" s="169" t="e">
        <f t="shared" si="17"/>
        <v>#DIV/0!</v>
      </c>
      <c r="DC134" s="170">
        <f t="shared" si="18"/>
        <v>0</v>
      </c>
      <c r="DD134" s="169" t="e">
        <f t="shared" si="19"/>
        <v>#DIV/0!</v>
      </c>
      <c r="DE134" s="171" t="e">
        <f t="shared" si="20"/>
        <v>#DIV/0!</v>
      </c>
      <c r="DF134" s="171" t="e">
        <f t="shared" si="21"/>
        <v>#DIV/0!</v>
      </c>
      <c r="DG134" s="102"/>
    </row>
    <row r="135" spans="1:111" ht="19.5" customHeight="1">
      <c r="A135" s="137">
        <v>129</v>
      </c>
      <c r="B135" s="95">
        <v>253</v>
      </c>
      <c r="C135" s="234" t="s">
        <v>1198</v>
      </c>
      <c r="D135" s="234"/>
      <c r="E135" s="234"/>
      <c r="F135" s="96" t="s">
        <v>1146</v>
      </c>
      <c r="G135" s="96" t="s">
        <v>1146</v>
      </c>
      <c r="H135" s="96" t="s">
        <v>1146</v>
      </c>
      <c r="I135" s="96" t="s">
        <v>1146</v>
      </c>
      <c r="J135" s="96" t="s">
        <v>1146</v>
      </c>
      <c r="K135" s="96" t="s">
        <v>1146</v>
      </c>
      <c r="L135" s="96" t="s">
        <v>1146</v>
      </c>
      <c r="M135" s="96" t="s">
        <v>1146</v>
      </c>
      <c r="N135" s="96" t="s">
        <v>1146</v>
      </c>
      <c r="O135" s="96" t="s">
        <v>1146</v>
      </c>
      <c r="P135" s="96" t="s">
        <v>1146</v>
      </c>
      <c r="Q135" s="96" t="s">
        <v>1146</v>
      </c>
      <c r="R135" s="96" t="s">
        <v>1146</v>
      </c>
      <c r="S135" s="96" t="s">
        <v>1146</v>
      </c>
      <c r="T135" s="96" t="s">
        <v>1146</v>
      </c>
      <c r="U135" s="96" t="s">
        <v>1146</v>
      </c>
      <c r="V135" s="96" t="s">
        <v>1146</v>
      </c>
      <c r="W135" s="96" t="s">
        <v>1146</v>
      </c>
      <c r="X135" s="139">
        <f t="shared" si="11"/>
        <v>0</v>
      </c>
      <c r="Y135" s="96" t="s">
        <v>1146</v>
      </c>
      <c r="Z135" s="96" t="s">
        <v>1146</v>
      </c>
      <c r="AA135" s="96" t="s">
        <v>1146</v>
      </c>
      <c r="AB135" s="96" t="s">
        <v>1146</v>
      </c>
      <c r="AC135" s="96" t="s">
        <v>1146</v>
      </c>
      <c r="AD135" s="96" t="s">
        <v>1146</v>
      </c>
      <c r="AE135" s="96" t="s">
        <v>1146</v>
      </c>
      <c r="AF135" s="96" t="s">
        <v>1146</v>
      </c>
      <c r="AG135" s="96" t="s">
        <v>1146</v>
      </c>
      <c r="AH135" s="96" t="s">
        <v>1146</v>
      </c>
      <c r="AI135" s="96" t="s">
        <v>1146</v>
      </c>
      <c r="AJ135" s="96" t="s">
        <v>1146</v>
      </c>
      <c r="AK135" s="96" t="s">
        <v>1146</v>
      </c>
      <c r="AL135" s="96" t="s">
        <v>1146</v>
      </c>
      <c r="AM135" s="96" t="s">
        <v>1146</v>
      </c>
      <c r="AN135" s="96" t="s">
        <v>1146</v>
      </c>
      <c r="AO135" s="96" t="s">
        <v>1146</v>
      </c>
      <c r="AP135" s="96" t="s">
        <v>1146</v>
      </c>
      <c r="AQ135" s="96" t="s">
        <v>1146</v>
      </c>
      <c r="AR135" s="96" t="s">
        <v>1146</v>
      </c>
      <c r="AS135" s="96" t="s">
        <v>1146</v>
      </c>
      <c r="AT135" s="96" t="s">
        <v>1146</v>
      </c>
      <c r="AU135" s="96" t="s">
        <v>1146</v>
      </c>
      <c r="AV135" s="96" t="s">
        <v>1146</v>
      </c>
      <c r="AW135" s="96" t="s">
        <v>1146</v>
      </c>
      <c r="AX135" s="96" t="s">
        <v>1146</v>
      </c>
      <c r="AY135" s="96" t="s">
        <v>1146</v>
      </c>
      <c r="AZ135" s="96" t="s">
        <v>1146</v>
      </c>
      <c r="BA135" s="96" t="s">
        <v>1146</v>
      </c>
      <c r="BB135" s="96" t="s">
        <v>1146</v>
      </c>
      <c r="BC135" s="96" t="s">
        <v>1146</v>
      </c>
      <c r="BD135" s="96" t="s">
        <v>1146</v>
      </c>
      <c r="BE135" s="96" t="s">
        <v>1146</v>
      </c>
      <c r="BF135" s="96" t="s">
        <v>1146</v>
      </c>
      <c r="BG135" s="96" t="s">
        <v>1146</v>
      </c>
      <c r="BH135" s="96" t="s">
        <v>1146</v>
      </c>
      <c r="BI135" s="96" t="s">
        <v>1146</v>
      </c>
      <c r="BJ135" s="96" t="s">
        <v>1146</v>
      </c>
      <c r="BK135" s="96" t="s">
        <v>1146</v>
      </c>
      <c r="BL135" s="96" t="s">
        <v>1146</v>
      </c>
      <c r="BM135" s="96" t="s">
        <v>1146</v>
      </c>
      <c r="BN135" s="96" t="s">
        <v>1146</v>
      </c>
      <c r="BO135" s="96" t="s">
        <v>1146</v>
      </c>
      <c r="BP135" s="96" t="s">
        <v>1146</v>
      </c>
      <c r="BQ135" s="96" t="s">
        <v>1146</v>
      </c>
      <c r="BR135" s="96" t="s">
        <v>1146</v>
      </c>
      <c r="BS135" s="96" t="s">
        <v>1146</v>
      </c>
      <c r="BT135" s="96" t="s">
        <v>1146</v>
      </c>
      <c r="BU135" s="96" t="s">
        <v>1146</v>
      </c>
      <c r="BV135" s="96" t="s">
        <v>1146</v>
      </c>
      <c r="BW135" s="96" t="s">
        <v>1146</v>
      </c>
      <c r="BX135" s="96" t="s">
        <v>1146</v>
      </c>
      <c r="BY135" s="96" t="s">
        <v>1146</v>
      </c>
      <c r="BZ135" s="96" t="s">
        <v>1146</v>
      </c>
      <c r="CA135" s="96" t="s">
        <v>1146</v>
      </c>
      <c r="CB135" s="96" t="s">
        <v>1146</v>
      </c>
      <c r="CC135" s="96" t="s">
        <v>1146</v>
      </c>
      <c r="CD135" s="96" t="s">
        <v>1146</v>
      </c>
      <c r="CE135" s="96" t="s">
        <v>1146</v>
      </c>
      <c r="CF135" s="96" t="s">
        <v>1146</v>
      </c>
      <c r="CG135" s="96" t="s">
        <v>1146</v>
      </c>
      <c r="CH135" s="96" t="s">
        <v>1146</v>
      </c>
      <c r="CI135" s="96" t="s">
        <v>1146</v>
      </c>
      <c r="CJ135" s="96" t="s">
        <v>1146</v>
      </c>
      <c r="CK135" s="96" t="s">
        <v>1146</v>
      </c>
      <c r="CL135" s="96" t="s">
        <v>1146</v>
      </c>
      <c r="CM135" s="96" t="s">
        <v>1146</v>
      </c>
      <c r="CN135" s="96" t="s">
        <v>1146</v>
      </c>
      <c r="CO135" s="96" t="s">
        <v>1146</v>
      </c>
      <c r="CP135" s="96" t="s">
        <v>1146</v>
      </c>
      <c r="CQ135" s="96" t="s">
        <v>1146</v>
      </c>
      <c r="CR135" s="96" t="s">
        <v>1146</v>
      </c>
      <c r="CS135" s="96" t="s">
        <v>1146</v>
      </c>
      <c r="CT135" s="96" t="s">
        <v>1146</v>
      </c>
      <c r="CU135" s="96" t="s">
        <v>1146</v>
      </c>
      <c r="CV135" s="96" t="s">
        <v>1146</v>
      </c>
      <c r="CW135" s="96" t="s">
        <v>1146</v>
      </c>
      <c r="CX135" s="96" t="s">
        <v>1146</v>
      </c>
      <c r="CY135" s="96" t="s">
        <v>1146</v>
      </c>
      <c r="CZ135" s="96" t="s">
        <v>1146</v>
      </c>
      <c r="DA135" s="96" t="s">
        <v>1146</v>
      </c>
      <c r="DB135" s="96" t="s">
        <v>1146</v>
      </c>
      <c r="DC135" s="96" t="s">
        <v>1146</v>
      </c>
      <c r="DD135" s="96" t="s">
        <v>1146</v>
      </c>
      <c r="DE135" s="96" t="s">
        <v>1146</v>
      </c>
      <c r="DF135" s="96" t="s">
        <v>1146</v>
      </c>
      <c r="DG135" s="96" t="s">
        <v>1146</v>
      </c>
    </row>
    <row r="136" spans="1:111" ht="19.5" customHeight="1">
      <c r="A136" s="137">
        <v>130</v>
      </c>
      <c r="B136" s="95">
        <v>254</v>
      </c>
      <c r="C136" s="234" t="s">
        <v>1113</v>
      </c>
      <c r="D136" s="234"/>
      <c r="E136" s="234"/>
      <c r="F136" s="96" t="s">
        <v>1146</v>
      </c>
      <c r="G136" s="96" t="s">
        <v>1146</v>
      </c>
      <c r="H136" s="96" t="s">
        <v>1146</v>
      </c>
      <c r="I136" s="96" t="s">
        <v>1146</v>
      </c>
      <c r="J136" s="96" t="s">
        <v>1146</v>
      </c>
      <c r="K136" s="96" t="s">
        <v>1146</v>
      </c>
      <c r="L136" s="96" t="s">
        <v>1146</v>
      </c>
      <c r="M136" s="96" t="s">
        <v>1146</v>
      </c>
      <c r="N136" s="96" t="s">
        <v>1146</v>
      </c>
      <c r="O136" s="96" t="s">
        <v>1146</v>
      </c>
      <c r="P136" s="96" t="s">
        <v>1146</v>
      </c>
      <c r="Q136" s="96" t="s">
        <v>1146</v>
      </c>
      <c r="R136" s="96" t="s">
        <v>1146</v>
      </c>
      <c r="S136" s="96" t="s">
        <v>1146</v>
      </c>
      <c r="T136" s="96" t="s">
        <v>1146</v>
      </c>
      <c r="U136" s="96" t="s">
        <v>1146</v>
      </c>
      <c r="V136" s="96" t="s">
        <v>1146</v>
      </c>
      <c r="W136" s="96" t="s">
        <v>1146</v>
      </c>
      <c r="X136" s="139">
        <f t="shared" si="11"/>
        <v>0</v>
      </c>
      <c r="Y136" s="96" t="s">
        <v>1146</v>
      </c>
      <c r="Z136" s="96" t="s">
        <v>1146</v>
      </c>
      <c r="AA136" s="96" t="s">
        <v>1146</v>
      </c>
      <c r="AB136" s="96" t="s">
        <v>1146</v>
      </c>
      <c r="AC136" s="96" t="s">
        <v>1146</v>
      </c>
      <c r="AD136" s="96" t="s">
        <v>1146</v>
      </c>
      <c r="AE136" s="96" t="s">
        <v>1146</v>
      </c>
      <c r="AF136" s="96" t="s">
        <v>1146</v>
      </c>
      <c r="AG136" s="96" t="s">
        <v>1146</v>
      </c>
      <c r="AH136" s="96" t="s">
        <v>1146</v>
      </c>
      <c r="AI136" s="96" t="s">
        <v>1146</v>
      </c>
      <c r="AJ136" s="96" t="s">
        <v>1146</v>
      </c>
      <c r="AK136" s="96" t="s">
        <v>1146</v>
      </c>
      <c r="AL136" s="96" t="s">
        <v>1146</v>
      </c>
      <c r="AM136" s="96" t="s">
        <v>1146</v>
      </c>
      <c r="AN136" s="96" t="s">
        <v>1146</v>
      </c>
      <c r="AO136" s="96" t="s">
        <v>1146</v>
      </c>
      <c r="AP136" s="96" t="s">
        <v>1146</v>
      </c>
      <c r="AQ136" s="96" t="s">
        <v>1146</v>
      </c>
      <c r="AR136" s="96" t="s">
        <v>1146</v>
      </c>
      <c r="AS136" s="96" t="s">
        <v>1146</v>
      </c>
      <c r="AT136" s="96" t="s">
        <v>1146</v>
      </c>
      <c r="AU136" s="96" t="s">
        <v>1146</v>
      </c>
      <c r="AV136" s="96" t="s">
        <v>1146</v>
      </c>
      <c r="AW136" s="96" t="s">
        <v>1146</v>
      </c>
      <c r="AX136" s="96" t="s">
        <v>1146</v>
      </c>
      <c r="AY136" s="96" t="s">
        <v>1146</v>
      </c>
      <c r="AZ136" s="96" t="s">
        <v>1146</v>
      </c>
      <c r="BA136" s="96" t="s">
        <v>1146</v>
      </c>
      <c r="BB136" s="96" t="s">
        <v>1146</v>
      </c>
      <c r="BC136" s="96" t="s">
        <v>1146</v>
      </c>
      <c r="BD136" s="96" t="s">
        <v>1146</v>
      </c>
      <c r="BE136" s="96" t="s">
        <v>1146</v>
      </c>
      <c r="BF136" s="96" t="s">
        <v>1146</v>
      </c>
      <c r="BG136" s="96" t="s">
        <v>1146</v>
      </c>
      <c r="BH136" s="96" t="s">
        <v>1146</v>
      </c>
      <c r="BI136" s="96" t="s">
        <v>1146</v>
      </c>
      <c r="BJ136" s="96" t="s">
        <v>1146</v>
      </c>
      <c r="BK136" s="96" t="s">
        <v>1146</v>
      </c>
      <c r="BL136" s="96" t="s">
        <v>1146</v>
      </c>
      <c r="BM136" s="96" t="s">
        <v>1146</v>
      </c>
      <c r="BN136" s="96" t="s">
        <v>1146</v>
      </c>
      <c r="BO136" s="96" t="s">
        <v>1146</v>
      </c>
      <c r="BP136" s="96" t="s">
        <v>1146</v>
      </c>
      <c r="BQ136" s="96" t="s">
        <v>1146</v>
      </c>
      <c r="BR136" s="96" t="s">
        <v>1146</v>
      </c>
      <c r="BS136" s="96" t="s">
        <v>1146</v>
      </c>
      <c r="BT136" s="96" t="s">
        <v>1146</v>
      </c>
      <c r="BU136" s="96" t="s">
        <v>1146</v>
      </c>
      <c r="BV136" s="96" t="s">
        <v>1146</v>
      </c>
      <c r="BW136" s="96" t="s">
        <v>1146</v>
      </c>
      <c r="BX136" s="96" t="s">
        <v>1146</v>
      </c>
      <c r="BY136" s="96" t="s">
        <v>1146</v>
      </c>
      <c r="BZ136" s="96" t="s">
        <v>1146</v>
      </c>
      <c r="CA136" s="96" t="s">
        <v>1146</v>
      </c>
      <c r="CB136" s="96" t="s">
        <v>1146</v>
      </c>
      <c r="CC136" s="96" t="s">
        <v>1146</v>
      </c>
      <c r="CD136" s="96" t="s">
        <v>1146</v>
      </c>
      <c r="CE136" s="96" t="s">
        <v>1146</v>
      </c>
      <c r="CF136" s="96" t="s">
        <v>1146</v>
      </c>
      <c r="CG136" s="96" t="s">
        <v>1146</v>
      </c>
      <c r="CH136" s="96" t="s">
        <v>1146</v>
      </c>
      <c r="CI136" s="96" t="s">
        <v>1146</v>
      </c>
      <c r="CJ136" s="96" t="s">
        <v>1146</v>
      </c>
      <c r="CK136" s="96" t="s">
        <v>1146</v>
      </c>
      <c r="CL136" s="96" t="s">
        <v>1146</v>
      </c>
      <c r="CM136" s="96" t="s">
        <v>1146</v>
      </c>
      <c r="CN136" s="96" t="s">
        <v>1146</v>
      </c>
      <c r="CO136" s="96" t="s">
        <v>1146</v>
      </c>
      <c r="CP136" s="96" t="s">
        <v>1146</v>
      </c>
      <c r="CQ136" s="96" t="s">
        <v>1146</v>
      </c>
      <c r="CR136" s="96" t="s">
        <v>1146</v>
      </c>
      <c r="CS136" s="96" t="s">
        <v>1146</v>
      </c>
      <c r="CT136" s="96" t="s">
        <v>1146</v>
      </c>
      <c r="CU136" s="96" t="s">
        <v>1146</v>
      </c>
      <c r="CV136" s="96" t="s">
        <v>1146</v>
      </c>
      <c r="CW136" s="96" t="s">
        <v>1146</v>
      </c>
      <c r="CX136" s="96" t="s">
        <v>1146</v>
      </c>
      <c r="CY136" s="96" t="s">
        <v>1146</v>
      </c>
      <c r="CZ136" s="96" t="s">
        <v>1146</v>
      </c>
      <c r="DA136" s="96" t="s">
        <v>1146</v>
      </c>
      <c r="DB136" s="96" t="s">
        <v>1146</v>
      </c>
      <c r="DC136" s="96" t="s">
        <v>1146</v>
      </c>
      <c r="DD136" s="96" t="s">
        <v>1146</v>
      </c>
      <c r="DE136" s="96" t="s">
        <v>1146</v>
      </c>
      <c r="DF136" s="96" t="s">
        <v>1146</v>
      </c>
      <c r="DG136" s="96" t="s">
        <v>1146</v>
      </c>
    </row>
    <row r="137" spans="1:111" ht="31.5">
      <c r="A137" s="137">
        <v>131</v>
      </c>
      <c r="B137" s="105">
        <v>257</v>
      </c>
      <c r="C137" s="106" t="s">
        <v>683</v>
      </c>
      <c r="D137" s="107" t="s">
        <v>105</v>
      </c>
      <c r="E137" s="106" t="s">
        <v>684</v>
      </c>
      <c r="F137" s="107" t="s">
        <v>105</v>
      </c>
      <c r="G137" s="102"/>
      <c r="H137" s="102"/>
      <c r="I137" s="102"/>
      <c r="J137" s="102"/>
      <c r="K137" s="99" t="s">
        <v>1136</v>
      </c>
      <c r="L137" s="100" t="s">
        <v>1063</v>
      </c>
      <c r="M137" s="101" t="s">
        <v>648</v>
      </c>
      <c r="N137" s="102"/>
      <c r="O137" s="102"/>
      <c r="P137" s="102"/>
      <c r="Q137" s="102"/>
      <c r="R137" s="102"/>
      <c r="S137" s="102"/>
      <c r="T137" s="102"/>
      <c r="U137" s="102"/>
      <c r="V137" s="102"/>
      <c r="W137" s="102"/>
      <c r="X137" s="139">
        <f t="shared" si="11"/>
        <v>0</v>
      </c>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70">
        <f t="shared" si="12"/>
        <v>0</v>
      </c>
      <c r="CX137" s="169" t="e">
        <f t="shared" si="13"/>
        <v>#DIV/0!</v>
      </c>
      <c r="CY137" s="170">
        <f t="shared" si="14"/>
        <v>0</v>
      </c>
      <c r="CZ137" s="169" t="e">
        <f t="shared" si="15"/>
        <v>#DIV/0!</v>
      </c>
      <c r="DA137" s="170">
        <f t="shared" si="16"/>
        <v>0</v>
      </c>
      <c r="DB137" s="169" t="e">
        <f t="shared" si="17"/>
        <v>#DIV/0!</v>
      </c>
      <c r="DC137" s="170">
        <f t="shared" si="18"/>
        <v>0</v>
      </c>
      <c r="DD137" s="169" t="e">
        <f t="shared" si="19"/>
        <v>#DIV/0!</v>
      </c>
      <c r="DE137" s="171" t="e">
        <f t="shared" si="20"/>
        <v>#DIV/0!</v>
      </c>
      <c r="DF137" s="171" t="e">
        <f t="shared" si="21"/>
        <v>#DIV/0!</v>
      </c>
      <c r="DG137" s="102"/>
    </row>
    <row r="138" spans="1:111" ht="50.25" customHeight="1">
      <c r="A138" s="137">
        <v>132</v>
      </c>
      <c r="B138" s="105">
        <v>258</v>
      </c>
      <c r="C138" s="106" t="s">
        <v>661</v>
      </c>
      <c r="D138" s="107" t="s">
        <v>25</v>
      </c>
      <c r="E138" s="106" t="s">
        <v>662</v>
      </c>
      <c r="F138" s="107" t="s">
        <v>25</v>
      </c>
      <c r="G138" s="106"/>
      <c r="H138" s="104"/>
      <c r="I138" s="98"/>
      <c r="J138" s="102"/>
      <c r="K138" s="99" t="s">
        <v>1136</v>
      </c>
      <c r="L138" s="100" t="s">
        <v>1063</v>
      </c>
      <c r="M138" s="101" t="s">
        <v>648</v>
      </c>
      <c r="N138" s="102"/>
      <c r="O138" s="102"/>
      <c r="P138" s="102"/>
      <c r="Q138" s="102"/>
      <c r="R138" s="102"/>
      <c r="S138" s="102" t="s">
        <v>648</v>
      </c>
      <c r="T138" s="102"/>
      <c r="U138" s="102"/>
      <c r="V138" s="102"/>
      <c r="W138" s="102"/>
      <c r="X138" s="139">
        <f t="shared" ref="X138:X201" si="22">COUNTIF($N138:$W138,"x")</f>
        <v>1</v>
      </c>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70">
        <f t="shared" si="12"/>
        <v>0</v>
      </c>
      <c r="CX138" s="169" t="e">
        <f t="shared" si="13"/>
        <v>#DIV/0!</v>
      </c>
      <c r="CY138" s="170">
        <f t="shared" si="14"/>
        <v>0</v>
      </c>
      <c r="CZ138" s="169" t="e">
        <f t="shared" si="15"/>
        <v>#DIV/0!</v>
      </c>
      <c r="DA138" s="170">
        <f t="shared" si="16"/>
        <v>0</v>
      </c>
      <c r="DB138" s="169" t="e">
        <f t="shared" si="17"/>
        <v>#DIV/0!</v>
      </c>
      <c r="DC138" s="170">
        <f t="shared" si="18"/>
        <v>0</v>
      </c>
      <c r="DD138" s="169" t="e">
        <f t="shared" si="19"/>
        <v>#DIV/0!</v>
      </c>
      <c r="DE138" s="171" t="e">
        <f t="shared" si="20"/>
        <v>#DIV/0!</v>
      </c>
      <c r="DF138" s="171" t="e">
        <f t="shared" si="21"/>
        <v>#DIV/0!</v>
      </c>
      <c r="DG138" s="102"/>
    </row>
    <row r="139" spans="1:111" ht="49.5" customHeight="1">
      <c r="A139" s="137">
        <v>133</v>
      </c>
      <c r="B139" s="105">
        <v>259</v>
      </c>
      <c r="C139" s="106" t="s">
        <v>687</v>
      </c>
      <c r="D139" s="107" t="s">
        <v>25</v>
      </c>
      <c r="E139" s="106" t="s">
        <v>328</v>
      </c>
      <c r="F139" s="107" t="s">
        <v>25</v>
      </c>
      <c r="G139" s="106"/>
      <c r="H139" s="115"/>
      <c r="I139" s="116"/>
      <c r="J139" s="102"/>
      <c r="K139" s="99" t="s">
        <v>1136</v>
      </c>
      <c r="L139" s="100" t="s">
        <v>1063</v>
      </c>
      <c r="M139" s="101" t="s">
        <v>648</v>
      </c>
      <c r="N139" s="102"/>
      <c r="O139" s="102"/>
      <c r="P139" s="102"/>
      <c r="Q139" s="102"/>
      <c r="R139" s="102"/>
      <c r="S139" s="102"/>
      <c r="T139" s="102"/>
      <c r="U139" s="102"/>
      <c r="V139" s="102"/>
      <c r="W139" s="102"/>
      <c r="X139" s="139">
        <f t="shared" si="22"/>
        <v>0</v>
      </c>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70">
        <f t="shared" ref="CW139:CW202" si="23">COUNTIF(BI139:CV139,"2")</f>
        <v>0</v>
      </c>
      <c r="CX139" s="169" t="e">
        <f t="shared" ref="CX139:CX202" si="24">CW139/(CW139+CY139+DA139+DC139)</f>
        <v>#DIV/0!</v>
      </c>
      <c r="CY139" s="170">
        <f t="shared" ref="CY139:CY202" si="25">COUNTIF(BI139:CV139,"1")</f>
        <v>0</v>
      </c>
      <c r="CZ139" s="169" t="e">
        <f t="shared" ref="CZ139:CZ202" si="26">CY139/(CW139+CY139+DA139+DC139)</f>
        <v>#DIV/0!</v>
      </c>
      <c r="DA139" s="170">
        <f t="shared" ref="DA139:DA202" si="27">COUNTIF(BI139:CV139,"0")</f>
        <v>0</v>
      </c>
      <c r="DB139" s="169" t="e">
        <f t="shared" ref="DB139:DB202" si="28">DA139/(CW139+CY139+DA139+DC139)</f>
        <v>#DIV/0!</v>
      </c>
      <c r="DC139" s="170">
        <f t="shared" ref="DC139:DC202" si="29">COUNTIF(BI139:CV139,"KĐG")</f>
        <v>0</v>
      </c>
      <c r="DD139" s="169" t="e">
        <f t="shared" ref="DD139:DD202" si="30">DC139/(CW139+CY139+DA139+DC139)</f>
        <v>#DIV/0!</v>
      </c>
      <c r="DE139" s="171" t="e">
        <f t="shared" ref="DE139:DE202" si="31">(((CW139*2)+(CY139*1)+(DA139*0)))/(CW139+CY139+DA139)</f>
        <v>#DIV/0!</v>
      </c>
      <c r="DF139" s="171" t="e">
        <f t="shared" ref="DF139:DF202" si="32">IF(DD139&gt;=50%,"KĐG",IF(DE139&gt;=1.6,"Đạt mục tiêu",IF(DE139&gt;=1,"Cần cố gắng","Chưa đạt")))</f>
        <v>#DIV/0!</v>
      </c>
      <c r="DG139" s="102"/>
    </row>
    <row r="140" spans="1:111" ht="31.5">
      <c r="A140" s="137">
        <v>134</v>
      </c>
      <c r="B140" s="105">
        <v>260</v>
      </c>
      <c r="C140" s="106" t="s">
        <v>685</v>
      </c>
      <c r="D140" s="107" t="s">
        <v>105</v>
      </c>
      <c r="E140" s="106" t="s">
        <v>686</v>
      </c>
      <c r="F140" s="107" t="s">
        <v>105</v>
      </c>
      <c r="G140" s="102"/>
      <c r="H140" s="102"/>
      <c r="I140" s="102"/>
      <c r="J140" s="102"/>
      <c r="K140" s="99" t="s">
        <v>1136</v>
      </c>
      <c r="L140" s="100" t="s">
        <v>1063</v>
      </c>
      <c r="M140" s="101" t="s">
        <v>648</v>
      </c>
      <c r="N140" s="102"/>
      <c r="O140" s="102"/>
      <c r="P140" s="102"/>
      <c r="Q140" s="102"/>
      <c r="R140" s="102"/>
      <c r="S140" s="102"/>
      <c r="T140" s="102"/>
      <c r="U140" s="102"/>
      <c r="V140" s="102"/>
      <c r="W140" s="102"/>
      <c r="X140" s="139">
        <f t="shared" si="22"/>
        <v>0</v>
      </c>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70">
        <f t="shared" si="23"/>
        <v>0</v>
      </c>
      <c r="CX140" s="169" t="e">
        <f t="shared" si="24"/>
        <v>#DIV/0!</v>
      </c>
      <c r="CY140" s="170">
        <f t="shared" si="25"/>
        <v>0</v>
      </c>
      <c r="CZ140" s="169" t="e">
        <f t="shared" si="26"/>
        <v>#DIV/0!</v>
      </c>
      <c r="DA140" s="170">
        <f t="shared" si="27"/>
        <v>0</v>
      </c>
      <c r="DB140" s="169" t="e">
        <f t="shared" si="28"/>
        <v>#DIV/0!</v>
      </c>
      <c r="DC140" s="170">
        <f t="shared" si="29"/>
        <v>0</v>
      </c>
      <c r="DD140" s="169" t="e">
        <f t="shared" si="30"/>
        <v>#DIV/0!</v>
      </c>
      <c r="DE140" s="171" t="e">
        <f t="shared" si="31"/>
        <v>#DIV/0!</v>
      </c>
      <c r="DF140" s="171" t="e">
        <f t="shared" si="32"/>
        <v>#DIV/0!</v>
      </c>
      <c r="DG140" s="102"/>
    </row>
    <row r="141" spans="1:111" ht="19.5" customHeight="1">
      <c r="A141" s="137">
        <v>135</v>
      </c>
      <c r="B141" s="95">
        <v>261</v>
      </c>
      <c r="C141" s="234" t="s">
        <v>329</v>
      </c>
      <c r="D141" s="234"/>
      <c r="E141" s="234"/>
      <c r="F141" s="96" t="s">
        <v>1146</v>
      </c>
      <c r="G141" s="96" t="s">
        <v>1146</v>
      </c>
      <c r="H141" s="96" t="s">
        <v>1146</v>
      </c>
      <c r="I141" s="96" t="s">
        <v>1146</v>
      </c>
      <c r="J141" s="96" t="s">
        <v>1146</v>
      </c>
      <c r="K141" s="96" t="s">
        <v>1146</v>
      </c>
      <c r="L141" s="96" t="s">
        <v>1146</v>
      </c>
      <c r="M141" s="96" t="s">
        <v>1146</v>
      </c>
      <c r="N141" s="96" t="s">
        <v>1146</v>
      </c>
      <c r="O141" s="96" t="s">
        <v>1146</v>
      </c>
      <c r="P141" s="96" t="s">
        <v>1146</v>
      </c>
      <c r="Q141" s="96" t="s">
        <v>1146</v>
      </c>
      <c r="R141" s="96" t="s">
        <v>1146</v>
      </c>
      <c r="S141" s="96" t="s">
        <v>1146</v>
      </c>
      <c r="T141" s="96" t="s">
        <v>1146</v>
      </c>
      <c r="U141" s="96" t="s">
        <v>1146</v>
      </c>
      <c r="V141" s="96" t="s">
        <v>1146</v>
      </c>
      <c r="W141" s="96" t="s">
        <v>1146</v>
      </c>
      <c r="X141" s="139">
        <f t="shared" si="22"/>
        <v>0</v>
      </c>
      <c r="Y141" s="96" t="s">
        <v>1146</v>
      </c>
      <c r="Z141" s="96" t="s">
        <v>1146</v>
      </c>
      <c r="AA141" s="96" t="s">
        <v>1146</v>
      </c>
      <c r="AB141" s="96" t="s">
        <v>1146</v>
      </c>
      <c r="AC141" s="96" t="s">
        <v>1146</v>
      </c>
      <c r="AD141" s="96" t="s">
        <v>1146</v>
      </c>
      <c r="AE141" s="96" t="s">
        <v>1146</v>
      </c>
      <c r="AF141" s="96" t="s">
        <v>1146</v>
      </c>
      <c r="AG141" s="96" t="s">
        <v>1146</v>
      </c>
      <c r="AH141" s="96" t="s">
        <v>1146</v>
      </c>
      <c r="AI141" s="96" t="s">
        <v>1146</v>
      </c>
      <c r="AJ141" s="96" t="s">
        <v>1146</v>
      </c>
      <c r="AK141" s="96" t="s">
        <v>1146</v>
      </c>
      <c r="AL141" s="96" t="s">
        <v>1146</v>
      </c>
      <c r="AM141" s="96" t="s">
        <v>1146</v>
      </c>
      <c r="AN141" s="96" t="s">
        <v>1146</v>
      </c>
      <c r="AO141" s="96" t="s">
        <v>1146</v>
      </c>
      <c r="AP141" s="96" t="s">
        <v>1146</v>
      </c>
      <c r="AQ141" s="96" t="s">
        <v>1146</v>
      </c>
      <c r="AR141" s="96" t="s">
        <v>1146</v>
      </c>
      <c r="AS141" s="96" t="s">
        <v>1146</v>
      </c>
      <c r="AT141" s="96" t="s">
        <v>1146</v>
      </c>
      <c r="AU141" s="96" t="s">
        <v>1146</v>
      </c>
      <c r="AV141" s="96" t="s">
        <v>1146</v>
      </c>
      <c r="AW141" s="96" t="s">
        <v>1146</v>
      </c>
      <c r="AX141" s="96" t="s">
        <v>1146</v>
      </c>
      <c r="AY141" s="96" t="s">
        <v>1146</v>
      </c>
      <c r="AZ141" s="96" t="s">
        <v>1146</v>
      </c>
      <c r="BA141" s="96" t="s">
        <v>1146</v>
      </c>
      <c r="BB141" s="96" t="s">
        <v>1146</v>
      </c>
      <c r="BC141" s="96" t="s">
        <v>1146</v>
      </c>
      <c r="BD141" s="96" t="s">
        <v>1146</v>
      </c>
      <c r="BE141" s="96" t="s">
        <v>1146</v>
      </c>
      <c r="BF141" s="96" t="s">
        <v>1146</v>
      </c>
      <c r="BG141" s="96" t="s">
        <v>1146</v>
      </c>
      <c r="BH141" s="96" t="s">
        <v>1146</v>
      </c>
      <c r="BI141" s="96" t="s">
        <v>1146</v>
      </c>
      <c r="BJ141" s="96" t="s">
        <v>1146</v>
      </c>
      <c r="BK141" s="96" t="s">
        <v>1146</v>
      </c>
      <c r="BL141" s="96" t="s">
        <v>1146</v>
      </c>
      <c r="BM141" s="96" t="s">
        <v>1146</v>
      </c>
      <c r="BN141" s="96" t="s">
        <v>1146</v>
      </c>
      <c r="BO141" s="96" t="s">
        <v>1146</v>
      </c>
      <c r="BP141" s="96" t="s">
        <v>1146</v>
      </c>
      <c r="BQ141" s="96" t="s">
        <v>1146</v>
      </c>
      <c r="BR141" s="96" t="s">
        <v>1146</v>
      </c>
      <c r="BS141" s="96" t="s">
        <v>1146</v>
      </c>
      <c r="BT141" s="96" t="s">
        <v>1146</v>
      </c>
      <c r="BU141" s="96" t="s">
        <v>1146</v>
      </c>
      <c r="BV141" s="96" t="s">
        <v>1146</v>
      </c>
      <c r="BW141" s="96" t="s">
        <v>1146</v>
      </c>
      <c r="BX141" s="96" t="s">
        <v>1146</v>
      </c>
      <c r="BY141" s="96" t="s">
        <v>1146</v>
      </c>
      <c r="BZ141" s="96" t="s">
        <v>1146</v>
      </c>
      <c r="CA141" s="96" t="s">
        <v>1146</v>
      </c>
      <c r="CB141" s="96" t="s">
        <v>1146</v>
      </c>
      <c r="CC141" s="96" t="s">
        <v>1146</v>
      </c>
      <c r="CD141" s="96" t="s">
        <v>1146</v>
      </c>
      <c r="CE141" s="96" t="s">
        <v>1146</v>
      </c>
      <c r="CF141" s="96" t="s">
        <v>1146</v>
      </c>
      <c r="CG141" s="96" t="s">
        <v>1146</v>
      </c>
      <c r="CH141" s="96" t="s">
        <v>1146</v>
      </c>
      <c r="CI141" s="96" t="s">
        <v>1146</v>
      </c>
      <c r="CJ141" s="96" t="s">
        <v>1146</v>
      </c>
      <c r="CK141" s="96" t="s">
        <v>1146</v>
      </c>
      <c r="CL141" s="96" t="s">
        <v>1146</v>
      </c>
      <c r="CM141" s="96" t="s">
        <v>1146</v>
      </c>
      <c r="CN141" s="96" t="s">
        <v>1146</v>
      </c>
      <c r="CO141" s="96" t="s">
        <v>1146</v>
      </c>
      <c r="CP141" s="96" t="s">
        <v>1146</v>
      </c>
      <c r="CQ141" s="96" t="s">
        <v>1146</v>
      </c>
      <c r="CR141" s="96" t="s">
        <v>1146</v>
      </c>
      <c r="CS141" s="96" t="s">
        <v>1146</v>
      </c>
      <c r="CT141" s="96" t="s">
        <v>1146</v>
      </c>
      <c r="CU141" s="96" t="s">
        <v>1146</v>
      </c>
      <c r="CV141" s="96" t="s">
        <v>1146</v>
      </c>
      <c r="CW141" s="96" t="s">
        <v>1146</v>
      </c>
      <c r="CX141" s="96" t="s">
        <v>1146</v>
      </c>
      <c r="CY141" s="96" t="s">
        <v>1146</v>
      </c>
      <c r="CZ141" s="96" t="s">
        <v>1146</v>
      </c>
      <c r="DA141" s="96" t="s">
        <v>1146</v>
      </c>
      <c r="DB141" s="96" t="s">
        <v>1146</v>
      </c>
      <c r="DC141" s="96" t="s">
        <v>1146</v>
      </c>
      <c r="DD141" s="96" t="s">
        <v>1146</v>
      </c>
      <c r="DE141" s="96" t="s">
        <v>1146</v>
      </c>
      <c r="DF141" s="96" t="s">
        <v>1146</v>
      </c>
      <c r="DG141" s="96" t="s">
        <v>1146</v>
      </c>
    </row>
    <row r="142" spans="1:111" ht="31.5">
      <c r="A142" s="137">
        <v>136</v>
      </c>
      <c r="B142" s="105">
        <v>264</v>
      </c>
      <c r="C142" s="106" t="s">
        <v>334</v>
      </c>
      <c r="D142" s="107" t="s">
        <v>25</v>
      </c>
      <c r="E142" s="106" t="s">
        <v>335</v>
      </c>
      <c r="F142" s="107" t="s">
        <v>25</v>
      </c>
      <c r="G142" s="102"/>
      <c r="H142" s="102"/>
      <c r="I142" s="102"/>
      <c r="J142" s="102"/>
      <c r="K142" s="99" t="s">
        <v>1136</v>
      </c>
      <c r="L142" s="100" t="s">
        <v>1063</v>
      </c>
      <c r="M142" s="101" t="s">
        <v>648</v>
      </c>
      <c r="N142" s="102"/>
      <c r="O142" s="102"/>
      <c r="P142" s="102"/>
      <c r="Q142" s="102"/>
      <c r="R142" s="102"/>
      <c r="S142" s="102"/>
      <c r="T142" s="102"/>
      <c r="U142" s="102"/>
      <c r="V142" s="102"/>
      <c r="W142" s="102"/>
      <c r="X142" s="139">
        <f t="shared" si="22"/>
        <v>0</v>
      </c>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70">
        <f t="shared" si="23"/>
        <v>0</v>
      </c>
      <c r="CX142" s="169" t="e">
        <f t="shared" si="24"/>
        <v>#DIV/0!</v>
      </c>
      <c r="CY142" s="170">
        <f t="shared" si="25"/>
        <v>0</v>
      </c>
      <c r="CZ142" s="169" t="e">
        <f t="shared" si="26"/>
        <v>#DIV/0!</v>
      </c>
      <c r="DA142" s="170">
        <f t="shared" si="27"/>
        <v>0</v>
      </c>
      <c r="DB142" s="169" t="e">
        <f t="shared" si="28"/>
        <v>#DIV/0!</v>
      </c>
      <c r="DC142" s="170">
        <f t="shared" si="29"/>
        <v>0</v>
      </c>
      <c r="DD142" s="169" t="e">
        <f t="shared" si="30"/>
        <v>#DIV/0!</v>
      </c>
      <c r="DE142" s="171" t="e">
        <f t="shared" si="31"/>
        <v>#DIV/0!</v>
      </c>
      <c r="DF142" s="171" t="e">
        <f t="shared" si="32"/>
        <v>#DIV/0!</v>
      </c>
      <c r="DG142" s="102"/>
    </row>
    <row r="143" spans="1:111" ht="19.5" customHeight="1">
      <c r="A143" s="137">
        <v>137</v>
      </c>
      <c r="B143" s="95">
        <v>265</v>
      </c>
      <c r="C143" s="234" t="s">
        <v>336</v>
      </c>
      <c r="D143" s="234"/>
      <c r="E143" s="234"/>
      <c r="F143" s="96" t="s">
        <v>1146</v>
      </c>
      <c r="G143" s="96" t="s">
        <v>1146</v>
      </c>
      <c r="H143" s="96" t="s">
        <v>1146</v>
      </c>
      <c r="I143" s="96" t="s">
        <v>1146</v>
      </c>
      <c r="J143" s="96" t="s">
        <v>1146</v>
      </c>
      <c r="K143" s="96" t="s">
        <v>1146</v>
      </c>
      <c r="L143" s="96" t="s">
        <v>1146</v>
      </c>
      <c r="M143" s="96" t="s">
        <v>1146</v>
      </c>
      <c r="N143" s="96" t="s">
        <v>1146</v>
      </c>
      <c r="O143" s="96" t="s">
        <v>1146</v>
      </c>
      <c r="P143" s="96" t="s">
        <v>1146</v>
      </c>
      <c r="Q143" s="96" t="s">
        <v>1146</v>
      </c>
      <c r="R143" s="96" t="s">
        <v>1146</v>
      </c>
      <c r="S143" s="96" t="s">
        <v>1146</v>
      </c>
      <c r="T143" s="96" t="s">
        <v>1146</v>
      </c>
      <c r="U143" s="96" t="s">
        <v>1146</v>
      </c>
      <c r="V143" s="96" t="s">
        <v>1146</v>
      </c>
      <c r="W143" s="96" t="s">
        <v>1146</v>
      </c>
      <c r="X143" s="139">
        <f t="shared" si="22"/>
        <v>0</v>
      </c>
      <c r="Y143" s="96" t="s">
        <v>1146</v>
      </c>
      <c r="Z143" s="96" t="s">
        <v>1146</v>
      </c>
      <c r="AA143" s="96" t="s">
        <v>1146</v>
      </c>
      <c r="AB143" s="96" t="s">
        <v>1146</v>
      </c>
      <c r="AC143" s="96" t="s">
        <v>1146</v>
      </c>
      <c r="AD143" s="96" t="s">
        <v>1146</v>
      </c>
      <c r="AE143" s="96" t="s">
        <v>1146</v>
      </c>
      <c r="AF143" s="96" t="s">
        <v>1146</v>
      </c>
      <c r="AG143" s="96" t="s">
        <v>1146</v>
      </c>
      <c r="AH143" s="96" t="s">
        <v>1146</v>
      </c>
      <c r="AI143" s="96" t="s">
        <v>1146</v>
      </c>
      <c r="AJ143" s="96" t="s">
        <v>1146</v>
      </c>
      <c r="AK143" s="96" t="s">
        <v>1146</v>
      </c>
      <c r="AL143" s="96" t="s">
        <v>1146</v>
      </c>
      <c r="AM143" s="96" t="s">
        <v>1146</v>
      </c>
      <c r="AN143" s="96" t="s">
        <v>1146</v>
      </c>
      <c r="AO143" s="96" t="s">
        <v>1146</v>
      </c>
      <c r="AP143" s="96" t="s">
        <v>1146</v>
      </c>
      <c r="AQ143" s="96" t="s">
        <v>1146</v>
      </c>
      <c r="AR143" s="96" t="s">
        <v>1146</v>
      </c>
      <c r="AS143" s="96" t="s">
        <v>1146</v>
      </c>
      <c r="AT143" s="96" t="s">
        <v>1146</v>
      </c>
      <c r="AU143" s="96" t="s">
        <v>1146</v>
      </c>
      <c r="AV143" s="96" t="s">
        <v>1146</v>
      </c>
      <c r="AW143" s="96" t="s">
        <v>1146</v>
      </c>
      <c r="AX143" s="96" t="s">
        <v>1146</v>
      </c>
      <c r="AY143" s="96" t="s">
        <v>1146</v>
      </c>
      <c r="AZ143" s="96" t="s">
        <v>1146</v>
      </c>
      <c r="BA143" s="96" t="s">
        <v>1146</v>
      </c>
      <c r="BB143" s="96" t="s">
        <v>1146</v>
      </c>
      <c r="BC143" s="96" t="s">
        <v>1146</v>
      </c>
      <c r="BD143" s="96" t="s">
        <v>1146</v>
      </c>
      <c r="BE143" s="96" t="s">
        <v>1146</v>
      </c>
      <c r="BF143" s="96" t="s">
        <v>1146</v>
      </c>
      <c r="BG143" s="96" t="s">
        <v>1146</v>
      </c>
      <c r="BH143" s="96" t="s">
        <v>1146</v>
      </c>
      <c r="BI143" s="96" t="s">
        <v>1146</v>
      </c>
      <c r="BJ143" s="96" t="s">
        <v>1146</v>
      </c>
      <c r="BK143" s="96" t="s">
        <v>1146</v>
      </c>
      <c r="BL143" s="96" t="s">
        <v>1146</v>
      </c>
      <c r="BM143" s="96" t="s">
        <v>1146</v>
      </c>
      <c r="BN143" s="96" t="s">
        <v>1146</v>
      </c>
      <c r="BO143" s="96" t="s">
        <v>1146</v>
      </c>
      <c r="BP143" s="96" t="s">
        <v>1146</v>
      </c>
      <c r="BQ143" s="96" t="s">
        <v>1146</v>
      </c>
      <c r="BR143" s="96" t="s">
        <v>1146</v>
      </c>
      <c r="BS143" s="96" t="s">
        <v>1146</v>
      </c>
      <c r="BT143" s="96" t="s">
        <v>1146</v>
      </c>
      <c r="BU143" s="96" t="s">
        <v>1146</v>
      </c>
      <c r="BV143" s="96" t="s">
        <v>1146</v>
      </c>
      <c r="BW143" s="96" t="s">
        <v>1146</v>
      </c>
      <c r="BX143" s="96" t="s">
        <v>1146</v>
      </c>
      <c r="BY143" s="96" t="s">
        <v>1146</v>
      </c>
      <c r="BZ143" s="96" t="s">
        <v>1146</v>
      </c>
      <c r="CA143" s="96" t="s">
        <v>1146</v>
      </c>
      <c r="CB143" s="96" t="s">
        <v>1146</v>
      </c>
      <c r="CC143" s="96" t="s">
        <v>1146</v>
      </c>
      <c r="CD143" s="96" t="s">
        <v>1146</v>
      </c>
      <c r="CE143" s="96" t="s">
        <v>1146</v>
      </c>
      <c r="CF143" s="96" t="s">
        <v>1146</v>
      </c>
      <c r="CG143" s="96" t="s">
        <v>1146</v>
      </c>
      <c r="CH143" s="96" t="s">
        <v>1146</v>
      </c>
      <c r="CI143" s="96" t="s">
        <v>1146</v>
      </c>
      <c r="CJ143" s="96" t="s">
        <v>1146</v>
      </c>
      <c r="CK143" s="96" t="s">
        <v>1146</v>
      </c>
      <c r="CL143" s="96" t="s">
        <v>1146</v>
      </c>
      <c r="CM143" s="96" t="s">
        <v>1146</v>
      </c>
      <c r="CN143" s="96" t="s">
        <v>1146</v>
      </c>
      <c r="CO143" s="96" t="s">
        <v>1146</v>
      </c>
      <c r="CP143" s="96" t="s">
        <v>1146</v>
      </c>
      <c r="CQ143" s="96" t="s">
        <v>1146</v>
      </c>
      <c r="CR143" s="96" t="s">
        <v>1146</v>
      </c>
      <c r="CS143" s="96" t="s">
        <v>1146</v>
      </c>
      <c r="CT143" s="96" t="s">
        <v>1146</v>
      </c>
      <c r="CU143" s="96" t="s">
        <v>1146</v>
      </c>
      <c r="CV143" s="96" t="s">
        <v>1146</v>
      </c>
      <c r="CW143" s="96" t="s">
        <v>1146</v>
      </c>
      <c r="CX143" s="96" t="s">
        <v>1146</v>
      </c>
      <c r="CY143" s="96" t="s">
        <v>1146</v>
      </c>
      <c r="CZ143" s="96" t="s">
        <v>1146</v>
      </c>
      <c r="DA143" s="96" t="s">
        <v>1146</v>
      </c>
      <c r="DB143" s="96" t="s">
        <v>1146</v>
      </c>
      <c r="DC143" s="96" t="s">
        <v>1146</v>
      </c>
      <c r="DD143" s="96" t="s">
        <v>1146</v>
      </c>
      <c r="DE143" s="96" t="s">
        <v>1146</v>
      </c>
      <c r="DF143" s="96" t="s">
        <v>1146</v>
      </c>
      <c r="DG143" s="96" t="s">
        <v>1146</v>
      </c>
    </row>
    <row r="144" spans="1:111" ht="22.5" customHeight="1">
      <c r="A144" s="137">
        <v>138</v>
      </c>
      <c r="B144" s="105">
        <v>272</v>
      </c>
      <c r="C144" s="235" t="s">
        <v>339</v>
      </c>
      <c r="D144" s="110" t="s">
        <v>25</v>
      </c>
      <c r="E144" s="106" t="s">
        <v>340</v>
      </c>
      <c r="F144" s="107" t="s">
        <v>25</v>
      </c>
      <c r="G144" s="102"/>
      <c r="H144" s="102"/>
      <c r="I144" s="102"/>
      <c r="J144" s="102"/>
      <c r="K144" s="99" t="s">
        <v>1136</v>
      </c>
      <c r="L144" s="100" t="s">
        <v>1063</v>
      </c>
      <c r="M144" s="101" t="s">
        <v>648</v>
      </c>
      <c r="N144" s="102"/>
      <c r="O144" s="102"/>
      <c r="P144" s="102"/>
      <c r="Q144" s="102"/>
      <c r="R144" s="102"/>
      <c r="S144" s="102"/>
      <c r="T144" s="102"/>
      <c r="U144" s="102"/>
      <c r="V144" s="102"/>
      <c r="W144" s="102"/>
      <c r="X144" s="139">
        <f t="shared" si="22"/>
        <v>0</v>
      </c>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70">
        <f t="shared" si="23"/>
        <v>0</v>
      </c>
      <c r="CX144" s="169" t="e">
        <f t="shared" si="24"/>
        <v>#DIV/0!</v>
      </c>
      <c r="CY144" s="170">
        <f t="shared" si="25"/>
        <v>0</v>
      </c>
      <c r="CZ144" s="169" t="e">
        <f t="shared" si="26"/>
        <v>#DIV/0!</v>
      </c>
      <c r="DA144" s="170">
        <f t="shared" si="27"/>
        <v>0</v>
      </c>
      <c r="DB144" s="169" t="e">
        <f t="shared" si="28"/>
        <v>#DIV/0!</v>
      </c>
      <c r="DC144" s="170">
        <f t="shared" si="29"/>
        <v>0</v>
      </c>
      <c r="DD144" s="169" t="e">
        <f t="shared" si="30"/>
        <v>#DIV/0!</v>
      </c>
      <c r="DE144" s="171" t="e">
        <f t="shared" si="31"/>
        <v>#DIV/0!</v>
      </c>
      <c r="DF144" s="171" t="e">
        <f t="shared" si="32"/>
        <v>#DIV/0!</v>
      </c>
      <c r="DG144" s="102"/>
    </row>
    <row r="145" spans="1:111" ht="31.5">
      <c r="A145" s="137">
        <v>139</v>
      </c>
      <c r="B145" s="105">
        <v>273</v>
      </c>
      <c r="C145" s="235"/>
      <c r="D145" s="110" t="s">
        <v>25</v>
      </c>
      <c r="E145" s="106" t="s">
        <v>342</v>
      </c>
      <c r="F145" s="107" t="s">
        <v>25</v>
      </c>
      <c r="G145" s="106" t="s">
        <v>342</v>
      </c>
      <c r="H145" s="104" t="s">
        <v>1309</v>
      </c>
      <c r="I145" s="98" t="s">
        <v>1230</v>
      </c>
      <c r="J145" s="102" t="s">
        <v>1308</v>
      </c>
      <c r="K145" s="99" t="s">
        <v>1136</v>
      </c>
      <c r="L145" s="100" t="s">
        <v>1063</v>
      </c>
      <c r="M145" s="101" t="s">
        <v>648</v>
      </c>
      <c r="N145" s="102"/>
      <c r="O145" s="102"/>
      <c r="P145" s="102"/>
      <c r="Q145" s="102"/>
      <c r="R145" s="102" t="s">
        <v>648</v>
      </c>
      <c r="S145" s="102"/>
      <c r="T145" s="102"/>
      <c r="U145" s="102"/>
      <c r="V145" s="102"/>
      <c r="W145" s="102"/>
      <c r="X145" s="139">
        <f t="shared" si="22"/>
        <v>1</v>
      </c>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70">
        <f t="shared" si="23"/>
        <v>0</v>
      </c>
      <c r="CX145" s="169" t="e">
        <f t="shared" si="24"/>
        <v>#DIV/0!</v>
      </c>
      <c r="CY145" s="170">
        <f t="shared" si="25"/>
        <v>0</v>
      </c>
      <c r="CZ145" s="169" t="e">
        <f t="shared" si="26"/>
        <v>#DIV/0!</v>
      </c>
      <c r="DA145" s="170">
        <f t="shared" si="27"/>
        <v>0</v>
      </c>
      <c r="DB145" s="169" t="e">
        <f t="shared" si="28"/>
        <v>#DIV/0!</v>
      </c>
      <c r="DC145" s="170">
        <f t="shared" si="29"/>
        <v>0</v>
      </c>
      <c r="DD145" s="169" t="e">
        <f t="shared" si="30"/>
        <v>#DIV/0!</v>
      </c>
      <c r="DE145" s="171" t="e">
        <f t="shared" si="31"/>
        <v>#DIV/0!</v>
      </c>
      <c r="DF145" s="171" t="e">
        <f t="shared" si="32"/>
        <v>#DIV/0!</v>
      </c>
      <c r="DG145" s="102"/>
    </row>
    <row r="146" spans="1:111" ht="24" customHeight="1">
      <c r="A146" s="137">
        <v>140</v>
      </c>
      <c r="B146" s="105">
        <v>274</v>
      </c>
      <c r="C146" s="235"/>
      <c r="D146" s="110" t="s">
        <v>25</v>
      </c>
      <c r="E146" s="106" t="s">
        <v>343</v>
      </c>
      <c r="F146" s="107" t="s">
        <v>25</v>
      </c>
      <c r="G146" s="102"/>
      <c r="H146" s="102"/>
      <c r="I146" s="102"/>
      <c r="J146" s="102"/>
      <c r="K146" s="99" t="s">
        <v>1136</v>
      </c>
      <c r="L146" s="100" t="s">
        <v>1063</v>
      </c>
      <c r="M146" s="101" t="s">
        <v>648</v>
      </c>
      <c r="N146" s="102"/>
      <c r="O146" s="102"/>
      <c r="P146" s="102"/>
      <c r="Q146" s="102"/>
      <c r="R146" s="102"/>
      <c r="S146" s="102"/>
      <c r="T146" s="102"/>
      <c r="U146" s="102"/>
      <c r="V146" s="102"/>
      <c r="W146" s="102"/>
      <c r="X146" s="139">
        <f t="shared" si="22"/>
        <v>0</v>
      </c>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70">
        <f t="shared" si="23"/>
        <v>0</v>
      </c>
      <c r="CX146" s="169" t="e">
        <f t="shared" si="24"/>
        <v>#DIV/0!</v>
      </c>
      <c r="CY146" s="170">
        <f t="shared" si="25"/>
        <v>0</v>
      </c>
      <c r="CZ146" s="169" t="e">
        <f t="shared" si="26"/>
        <v>#DIV/0!</v>
      </c>
      <c r="DA146" s="170">
        <f t="shared" si="27"/>
        <v>0</v>
      </c>
      <c r="DB146" s="169" t="e">
        <f t="shared" si="28"/>
        <v>#DIV/0!</v>
      </c>
      <c r="DC146" s="170">
        <f t="shared" si="29"/>
        <v>0</v>
      </c>
      <c r="DD146" s="169" t="e">
        <f t="shared" si="30"/>
        <v>#DIV/0!</v>
      </c>
      <c r="DE146" s="171" t="e">
        <f t="shared" si="31"/>
        <v>#DIV/0!</v>
      </c>
      <c r="DF146" s="171" t="e">
        <f t="shared" si="32"/>
        <v>#DIV/0!</v>
      </c>
      <c r="DG146" s="102"/>
    </row>
    <row r="147" spans="1:111" ht="36.75" customHeight="1">
      <c r="A147" s="137">
        <v>141</v>
      </c>
      <c r="B147" s="105">
        <v>275</v>
      </c>
      <c r="C147" s="235"/>
      <c r="D147" s="110" t="s">
        <v>25</v>
      </c>
      <c r="E147" s="106" t="s">
        <v>344</v>
      </c>
      <c r="F147" s="107" t="s">
        <v>25</v>
      </c>
      <c r="G147" s="102"/>
      <c r="H147" s="102"/>
      <c r="I147" s="102"/>
      <c r="J147" s="102"/>
      <c r="K147" s="99" t="s">
        <v>1136</v>
      </c>
      <c r="L147" s="100" t="s">
        <v>1063</v>
      </c>
      <c r="M147" s="101" t="s">
        <v>648</v>
      </c>
      <c r="N147" s="102"/>
      <c r="O147" s="102"/>
      <c r="P147" s="102"/>
      <c r="Q147" s="102"/>
      <c r="R147" s="102"/>
      <c r="S147" s="102"/>
      <c r="T147" s="102"/>
      <c r="U147" s="102"/>
      <c r="V147" s="102"/>
      <c r="W147" s="102"/>
      <c r="X147" s="139">
        <f t="shared" si="22"/>
        <v>0</v>
      </c>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70">
        <f t="shared" si="23"/>
        <v>0</v>
      </c>
      <c r="CX147" s="169" t="e">
        <f t="shared" si="24"/>
        <v>#DIV/0!</v>
      </c>
      <c r="CY147" s="170">
        <f t="shared" si="25"/>
        <v>0</v>
      </c>
      <c r="CZ147" s="169" t="e">
        <f t="shared" si="26"/>
        <v>#DIV/0!</v>
      </c>
      <c r="DA147" s="170">
        <f t="shared" si="27"/>
        <v>0</v>
      </c>
      <c r="DB147" s="169" t="e">
        <f t="shared" si="28"/>
        <v>#DIV/0!</v>
      </c>
      <c r="DC147" s="170">
        <f t="shared" si="29"/>
        <v>0</v>
      </c>
      <c r="DD147" s="169" t="e">
        <f t="shared" si="30"/>
        <v>#DIV/0!</v>
      </c>
      <c r="DE147" s="171" t="e">
        <f t="shared" si="31"/>
        <v>#DIV/0!</v>
      </c>
      <c r="DF147" s="171" t="e">
        <f t="shared" si="32"/>
        <v>#DIV/0!</v>
      </c>
      <c r="DG147" s="102"/>
    </row>
    <row r="148" spans="1:111" ht="19.5" customHeight="1">
      <c r="A148" s="137">
        <v>142</v>
      </c>
      <c r="B148" s="95">
        <v>276</v>
      </c>
      <c r="C148" s="234" t="s">
        <v>345</v>
      </c>
      <c r="D148" s="234"/>
      <c r="E148" s="234"/>
      <c r="F148" s="96" t="s">
        <v>1146</v>
      </c>
      <c r="G148" s="96" t="s">
        <v>1146</v>
      </c>
      <c r="H148" s="96" t="s">
        <v>1146</v>
      </c>
      <c r="I148" s="96" t="s">
        <v>1146</v>
      </c>
      <c r="J148" s="96" t="s">
        <v>1146</v>
      </c>
      <c r="K148" s="96" t="s">
        <v>1146</v>
      </c>
      <c r="L148" s="96" t="s">
        <v>1146</v>
      </c>
      <c r="M148" s="96" t="s">
        <v>1146</v>
      </c>
      <c r="N148" s="96" t="s">
        <v>1146</v>
      </c>
      <c r="O148" s="96" t="s">
        <v>1146</v>
      </c>
      <c r="P148" s="96" t="s">
        <v>1146</v>
      </c>
      <c r="Q148" s="96" t="s">
        <v>1146</v>
      </c>
      <c r="R148" s="96" t="s">
        <v>1146</v>
      </c>
      <c r="S148" s="96" t="s">
        <v>1146</v>
      </c>
      <c r="T148" s="96" t="s">
        <v>1146</v>
      </c>
      <c r="U148" s="96" t="s">
        <v>1146</v>
      </c>
      <c r="V148" s="96" t="s">
        <v>1146</v>
      </c>
      <c r="W148" s="96" t="s">
        <v>1146</v>
      </c>
      <c r="X148" s="139">
        <f t="shared" si="22"/>
        <v>0</v>
      </c>
      <c r="Y148" s="96" t="s">
        <v>1146</v>
      </c>
      <c r="Z148" s="96" t="s">
        <v>1146</v>
      </c>
      <c r="AA148" s="96" t="s">
        <v>1146</v>
      </c>
      <c r="AB148" s="96" t="s">
        <v>1146</v>
      </c>
      <c r="AC148" s="96" t="s">
        <v>1146</v>
      </c>
      <c r="AD148" s="96" t="s">
        <v>1146</v>
      </c>
      <c r="AE148" s="96" t="s">
        <v>1146</v>
      </c>
      <c r="AF148" s="96" t="s">
        <v>1146</v>
      </c>
      <c r="AG148" s="96" t="s">
        <v>1146</v>
      </c>
      <c r="AH148" s="96" t="s">
        <v>1146</v>
      </c>
      <c r="AI148" s="96" t="s">
        <v>1146</v>
      </c>
      <c r="AJ148" s="96" t="s">
        <v>1146</v>
      </c>
      <c r="AK148" s="96" t="s">
        <v>1146</v>
      </c>
      <c r="AL148" s="96" t="s">
        <v>1146</v>
      </c>
      <c r="AM148" s="96" t="s">
        <v>1146</v>
      </c>
      <c r="AN148" s="96" t="s">
        <v>1146</v>
      </c>
      <c r="AO148" s="96" t="s">
        <v>1146</v>
      </c>
      <c r="AP148" s="96" t="s">
        <v>1146</v>
      </c>
      <c r="AQ148" s="96" t="s">
        <v>1146</v>
      </c>
      <c r="AR148" s="96" t="s">
        <v>1146</v>
      </c>
      <c r="AS148" s="96" t="s">
        <v>1146</v>
      </c>
      <c r="AT148" s="96" t="s">
        <v>1146</v>
      </c>
      <c r="AU148" s="96" t="s">
        <v>1146</v>
      </c>
      <c r="AV148" s="96" t="s">
        <v>1146</v>
      </c>
      <c r="AW148" s="96" t="s">
        <v>1146</v>
      </c>
      <c r="AX148" s="96" t="s">
        <v>1146</v>
      </c>
      <c r="AY148" s="96" t="s">
        <v>1146</v>
      </c>
      <c r="AZ148" s="96" t="s">
        <v>1146</v>
      </c>
      <c r="BA148" s="96" t="s">
        <v>1146</v>
      </c>
      <c r="BB148" s="96" t="s">
        <v>1146</v>
      </c>
      <c r="BC148" s="96" t="s">
        <v>1146</v>
      </c>
      <c r="BD148" s="96" t="s">
        <v>1146</v>
      </c>
      <c r="BE148" s="96" t="s">
        <v>1146</v>
      </c>
      <c r="BF148" s="96" t="s">
        <v>1146</v>
      </c>
      <c r="BG148" s="96" t="s">
        <v>1146</v>
      </c>
      <c r="BH148" s="96" t="s">
        <v>1146</v>
      </c>
      <c r="BI148" s="96" t="s">
        <v>1146</v>
      </c>
      <c r="BJ148" s="96" t="s">
        <v>1146</v>
      </c>
      <c r="BK148" s="96" t="s">
        <v>1146</v>
      </c>
      <c r="BL148" s="96" t="s">
        <v>1146</v>
      </c>
      <c r="BM148" s="96" t="s">
        <v>1146</v>
      </c>
      <c r="BN148" s="96" t="s">
        <v>1146</v>
      </c>
      <c r="BO148" s="96" t="s">
        <v>1146</v>
      </c>
      <c r="BP148" s="96" t="s">
        <v>1146</v>
      </c>
      <c r="BQ148" s="96" t="s">
        <v>1146</v>
      </c>
      <c r="BR148" s="96" t="s">
        <v>1146</v>
      </c>
      <c r="BS148" s="96" t="s">
        <v>1146</v>
      </c>
      <c r="BT148" s="96" t="s">
        <v>1146</v>
      </c>
      <c r="BU148" s="96" t="s">
        <v>1146</v>
      </c>
      <c r="BV148" s="96" t="s">
        <v>1146</v>
      </c>
      <c r="BW148" s="96" t="s">
        <v>1146</v>
      </c>
      <c r="BX148" s="96" t="s">
        <v>1146</v>
      </c>
      <c r="BY148" s="96" t="s">
        <v>1146</v>
      </c>
      <c r="BZ148" s="96" t="s">
        <v>1146</v>
      </c>
      <c r="CA148" s="96" t="s">
        <v>1146</v>
      </c>
      <c r="CB148" s="96" t="s">
        <v>1146</v>
      </c>
      <c r="CC148" s="96" t="s">
        <v>1146</v>
      </c>
      <c r="CD148" s="96" t="s">
        <v>1146</v>
      </c>
      <c r="CE148" s="96" t="s">
        <v>1146</v>
      </c>
      <c r="CF148" s="96" t="s">
        <v>1146</v>
      </c>
      <c r="CG148" s="96" t="s">
        <v>1146</v>
      </c>
      <c r="CH148" s="96" t="s">
        <v>1146</v>
      </c>
      <c r="CI148" s="96" t="s">
        <v>1146</v>
      </c>
      <c r="CJ148" s="96" t="s">
        <v>1146</v>
      </c>
      <c r="CK148" s="96" t="s">
        <v>1146</v>
      </c>
      <c r="CL148" s="96" t="s">
        <v>1146</v>
      </c>
      <c r="CM148" s="96" t="s">
        <v>1146</v>
      </c>
      <c r="CN148" s="96" t="s">
        <v>1146</v>
      </c>
      <c r="CO148" s="96" t="s">
        <v>1146</v>
      </c>
      <c r="CP148" s="96" t="s">
        <v>1146</v>
      </c>
      <c r="CQ148" s="96" t="s">
        <v>1146</v>
      </c>
      <c r="CR148" s="96" t="s">
        <v>1146</v>
      </c>
      <c r="CS148" s="96" t="s">
        <v>1146</v>
      </c>
      <c r="CT148" s="96" t="s">
        <v>1146</v>
      </c>
      <c r="CU148" s="96" t="s">
        <v>1146</v>
      </c>
      <c r="CV148" s="96" t="s">
        <v>1146</v>
      </c>
      <c r="CW148" s="96" t="s">
        <v>1146</v>
      </c>
      <c r="CX148" s="96" t="s">
        <v>1146</v>
      </c>
      <c r="CY148" s="96" t="s">
        <v>1146</v>
      </c>
      <c r="CZ148" s="96" t="s">
        <v>1146</v>
      </c>
      <c r="DA148" s="96" t="s">
        <v>1146</v>
      </c>
      <c r="DB148" s="96" t="s">
        <v>1146</v>
      </c>
      <c r="DC148" s="96" t="s">
        <v>1146</v>
      </c>
      <c r="DD148" s="96" t="s">
        <v>1146</v>
      </c>
      <c r="DE148" s="96" t="s">
        <v>1146</v>
      </c>
      <c r="DF148" s="96" t="s">
        <v>1146</v>
      </c>
      <c r="DG148" s="96" t="s">
        <v>1146</v>
      </c>
    </row>
    <row r="149" spans="1:111" ht="31.5">
      <c r="A149" s="137">
        <v>143</v>
      </c>
      <c r="B149" s="105">
        <v>279</v>
      </c>
      <c r="C149" s="106" t="s">
        <v>667</v>
      </c>
      <c r="D149" s="107" t="s">
        <v>26</v>
      </c>
      <c r="E149" s="106" t="s">
        <v>668</v>
      </c>
      <c r="F149" s="107" t="s">
        <v>26</v>
      </c>
      <c r="G149" s="102"/>
      <c r="H149" s="102"/>
      <c r="I149" s="102"/>
      <c r="J149" s="102"/>
      <c r="K149" s="99" t="s">
        <v>1136</v>
      </c>
      <c r="L149" s="100" t="s">
        <v>1063</v>
      </c>
      <c r="M149" s="101" t="s">
        <v>648</v>
      </c>
      <c r="N149" s="102"/>
      <c r="O149" s="102"/>
      <c r="P149" s="102"/>
      <c r="Q149" s="102"/>
      <c r="R149" s="102"/>
      <c r="S149" s="102"/>
      <c r="T149" s="102"/>
      <c r="U149" s="102"/>
      <c r="V149" s="102"/>
      <c r="W149" s="102"/>
      <c r="X149" s="139">
        <f t="shared" si="22"/>
        <v>0</v>
      </c>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70">
        <f t="shared" si="23"/>
        <v>0</v>
      </c>
      <c r="CX149" s="169" t="e">
        <f t="shared" si="24"/>
        <v>#DIV/0!</v>
      </c>
      <c r="CY149" s="170">
        <f t="shared" si="25"/>
        <v>0</v>
      </c>
      <c r="CZ149" s="169" t="e">
        <f t="shared" si="26"/>
        <v>#DIV/0!</v>
      </c>
      <c r="DA149" s="170">
        <f t="shared" si="27"/>
        <v>0</v>
      </c>
      <c r="DB149" s="169" t="e">
        <f t="shared" si="28"/>
        <v>#DIV/0!</v>
      </c>
      <c r="DC149" s="170">
        <f t="shared" si="29"/>
        <v>0</v>
      </c>
      <c r="DD149" s="169" t="e">
        <f t="shared" si="30"/>
        <v>#DIV/0!</v>
      </c>
      <c r="DE149" s="171" t="e">
        <f t="shared" si="31"/>
        <v>#DIV/0!</v>
      </c>
      <c r="DF149" s="171" t="e">
        <f t="shared" si="32"/>
        <v>#DIV/0!</v>
      </c>
      <c r="DG149" s="102"/>
    </row>
    <row r="150" spans="1:111" ht="35.25" customHeight="1">
      <c r="A150" s="137">
        <v>144</v>
      </c>
      <c r="B150" s="105">
        <v>280</v>
      </c>
      <c r="C150" s="106" t="s">
        <v>665</v>
      </c>
      <c r="D150" s="107" t="s">
        <v>25</v>
      </c>
      <c r="E150" s="106" t="s">
        <v>666</v>
      </c>
      <c r="F150" s="107" t="s">
        <v>25</v>
      </c>
      <c r="G150" s="106" t="s">
        <v>666</v>
      </c>
      <c r="H150" s="115" t="s">
        <v>1204</v>
      </c>
      <c r="I150" s="116" t="s">
        <v>1294</v>
      </c>
      <c r="J150" s="102" t="s">
        <v>1308</v>
      </c>
      <c r="K150" s="99" t="s">
        <v>1136</v>
      </c>
      <c r="L150" s="100" t="s">
        <v>1110</v>
      </c>
      <c r="M150" s="101" t="s">
        <v>648</v>
      </c>
      <c r="N150" s="102"/>
      <c r="O150" s="102"/>
      <c r="P150" s="102"/>
      <c r="Q150" s="102"/>
      <c r="R150" s="102" t="s">
        <v>648</v>
      </c>
      <c r="S150" s="102"/>
      <c r="T150" s="102"/>
      <c r="U150" s="102"/>
      <c r="V150" s="102"/>
      <c r="W150" s="102"/>
      <c r="X150" s="139">
        <f t="shared" si="22"/>
        <v>1</v>
      </c>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70">
        <f t="shared" si="23"/>
        <v>0</v>
      </c>
      <c r="CX150" s="169" t="e">
        <f t="shared" si="24"/>
        <v>#DIV/0!</v>
      </c>
      <c r="CY150" s="170">
        <f t="shared" si="25"/>
        <v>0</v>
      </c>
      <c r="CZ150" s="169" t="e">
        <f t="shared" si="26"/>
        <v>#DIV/0!</v>
      </c>
      <c r="DA150" s="170">
        <f t="shared" si="27"/>
        <v>0</v>
      </c>
      <c r="DB150" s="169" t="e">
        <f t="shared" si="28"/>
        <v>#DIV/0!</v>
      </c>
      <c r="DC150" s="170">
        <f t="shared" si="29"/>
        <v>0</v>
      </c>
      <c r="DD150" s="169" t="e">
        <f t="shared" si="30"/>
        <v>#DIV/0!</v>
      </c>
      <c r="DE150" s="171" t="e">
        <f t="shared" si="31"/>
        <v>#DIV/0!</v>
      </c>
      <c r="DF150" s="171" t="e">
        <f t="shared" si="32"/>
        <v>#DIV/0!</v>
      </c>
      <c r="DG150" s="102"/>
    </row>
    <row r="151" spans="1:111" ht="19.5" customHeight="1">
      <c r="A151" s="137">
        <v>145</v>
      </c>
      <c r="B151" s="95">
        <v>281</v>
      </c>
      <c r="C151" s="234" t="s">
        <v>348</v>
      </c>
      <c r="D151" s="234"/>
      <c r="E151" s="234"/>
      <c r="F151" s="96" t="s">
        <v>1146</v>
      </c>
      <c r="G151" s="96" t="s">
        <v>1146</v>
      </c>
      <c r="H151" s="96" t="s">
        <v>1146</v>
      </c>
      <c r="I151" s="96" t="s">
        <v>1146</v>
      </c>
      <c r="J151" s="96" t="s">
        <v>1146</v>
      </c>
      <c r="K151" s="96" t="s">
        <v>1146</v>
      </c>
      <c r="L151" s="96" t="s">
        <v>1146</v>
      </c>
      <c r="M151" s="96" t="s">
        <v>1146</v>
      </c>
      <c r="N151" s="96" t="s">
        <v>1146</v>
      </c>
      <c r="O151" s="96" t="s">
        <v>1146</v>
      </c>
      <c r="P151" s="96" t="s">
        <v>1146</v>
      </c>
      <c r="Q151" s="96" t="s">
        <v>1146</v>
      </c>
      <c r="R151" s="96" t="s">
        <v>1146</v>
      </c>
      <c r="S151" s="96" t="s">
        <v>1146</v>
      </c>
      <c r="T151" s="96" t="s">
        <v>1146</v>
      </c>
      <c r="U151" s="96" t="s">
        <v>1146</v>
      </c>
      <c r="V151" s="96" t="s">
        <v>1146</v>
      </c>
      <c r="W151" s="96" t="s">
        <v>1146</v>
      </c>
      <c r="X151" s="139">
        <f t="shared" si="22"/>
        <v>0</v>
      </c>
      <c r="Y151" s="96" t="s">
        <v>1146</v>
      </c>
      <c r="Z151" s="96" t="s">
        <v>1146</v>
      </c>
      <c r="AA151" s="96" t="s">
        <v>1146</v>
      </c>
      <c r="AB151" s="96" t="s">
        <v>1146</v>
      </c>
      <c r="AC151" s="96" t="s">
        <v>1146</v>
      </c>
      <c r="AD151" s="96" t="s">
        <v>1146</v>
      </c>
      <c r="AE151" s="96" t="s">
        <v>1146</v>
      </c>
      <c r="AF151" s="96" t="s">
        <v>1146</v>
      </c>
      <c r="AG151" s="96" t="s">
        <v>1146</v>
      </c>
      <c r="AH151" s="96" t="s">
        <v>1146</v>
      </c>
      <c r="AI151" s="96" t="s">
        <v>1146</v>
      </c>
      <c r="AJ151" s="96" t="s">
        <v>1146</v>
      </c>
      <c r="AK151" s="96" t="s">
        <v>1146</v>
      </c>
      <c r="AL151" s="96" t="s">
        <v>1146</v>
      </c>
      <c r="AM151" s="96" t="s">
        <v>1146</v>
      </c>
      <c r="AN151" s="96" t="s">
        <v>1146</v>
      </c>
      <c r="AO151" s="96" t="s">
        <v>1146</v>
      </c>
      <c r="AP151" s="96" t="s">
        <v>1146</v>
      </c>
      <c r="AQ151" s="96" t="s">
        <v>1146</v>
      </c>
      <c r="AR151" s="96" t="s">
        <v>1146</v>
      </c>
      <c r="AS151" s="96" t="s">
        <v>1146</v>
      </c>
      <c r="AT151" s="96" t="s">
        <v>1146</v>
      </c>
      <c r="AU151" s="96" t="s">
        <v>1146</v>
      </c>
      <c r="AV151" s="96" t="s">
        <v>1146</v>
      </c>
      <c r="AW151" s="96" t="s">
        <v>1146</v>
      </c>
      <c r="AX151" s="96" t="s">
        <v>1146</v>
      </c>
      <c r="AY151" s="96" t="s">
        <v>1146</v>
      </c>
      <c r="AZ151" s="96" t="s">
        <v>1146</v>
      </c>
      <c r="BA151" s="96" t="s">
        <v>1146</v>
      </c>
      <c r="BB151" s="96" t="s">
        <v>1146</v>
      </c>
      <c r="BC151" s="96" t="s">
        <v>1146</v>
      </c>
      <c r="BD151" s="96" t="s">
        <v>1146</v>
      </c>
      <c r="BE151" s="96" t="s">
        <v>1146</v>
      </c>
      <c r="BF151" s="96" t="s">
        <v>1146</v>
      </c>
      <c r="BG151" s="96" t="s">
        <v>1146</v>
      </c>
      <c r="BH151" s="96" t="s">
        <v>1146</v>
      </c>
      <c r="BI151" s="96" t="s">
        <v>1146</v>
      </c>
      <c r="BJ151" s="96" t="s">
        <v>1146</v>
      </c>
      <c r="BK151" s="96" t="s">
        <v>1146</v>
      </c>
      <c r="BL151" s="96" t="s">
        <v>1146</v>
      </c>
      <c r="BM151" s="96" t="s">
        <v>1146</v>
      </c>
      <c r="BN151" s="96" t="s">
        <v>1146</v>
      </c>
      <c r="BO151" s="96" t="s">
        <v>1146</v>
      </c>
      <c r="BP151" s="96" t="s">
        <v>1146</v>
      </c>
      <c r="BQ151" s="96" t="s">
        <v>1146</v>
      </c>
      <c r="BR151" s="96" t="s">
        <v>1146</v>
      </c>
      <c r="BS151" s="96" t="s">
        <v>1146</v>
      </c>
      <c r="BT151" s="96" t="s">
        <v>1146</v>
      </c>
      <c r="BU151" s="96" t="s">
        <v>1146</v>
      </c>
      <c r="BV151" s="96" t="s">
        <v>1146</v>
      </c>
      <c r="BW151" s="96" t="s">
        <v>1146</v>
      </c>
      <c r="BX151" s="96" t="s">
        <v>1146</v>
      </c>
      <c r="BY151" s="96" t="s">
        <v>1146</v>
      </c>
      <c r="BZ151" s="96" t="s">
        <v>1146</v>
      </c>
      <c r="CA151" s="96" t="s">
        <v>1146</v>
      </c>
      <c r="CB151" s="96" t="s">
        <v>1146</v>
      </c>
      <c r="CC151" s="96" t="s">
        <v>1146</v>
      </c>
      <c r="CD151" s="96" t="s">
        <v>1146</v>
      </c>
      <c r="CE151" s="96" t="s">
        <v>1146</v>
      </c>
      <c r="CF151" s="96" t="s">
        <v>1146</v>
      </c>
      <c r="CG151" s="96" t="s">
        <v>1146</v>
      </c>
      <c r="CH151" s="96" t="s">
        <v>1146</v>
      </c>
      <c r="CI151" s="96" t="s">
        <v>1146</v>
      </c>
      <c r="CJ151" s="96" t="s">
        <v>1146</v>
      </c>
      <c r="CK151" s="96" t="s">
        <v>1146</v>
      </c>
      <c r="CL151" s="96" t="s">
        <v>1146</v>
      </c>
      <c r="CM151" s="96" t="s">
        <v>1146</v>
      </c>
      <c r="CN151" s="96" t="s">
        <v>1146</v>
      </c>
      <c r="CO151" s="96" t="s">
        <v>1146</v>
      </c>
      <c r="CP151" s="96" t="s">
        <v>1146</v>
      </c>
      <c r="CQ151" s="96" t="s">
        <v>1146</v>
      </c>
      <c r="CR151" s="96" t="s">
        <v>1146</v>
      </c>
      <c r="CS151" s="96" t="s">
        <v>1146</v>
      </c>
      <c r="CT151" s="96" t="s">
        <v>1146</v>
      </c>
      <c r="CU151" s="96" t="s">
        <v>1146</v>
      </c>
      <c r="CV151" s="96" t="s">
        <v>1146</v>
      </c>
      <c r="CW151" s="96" t="s">
        <v>1146</v>
      </c>
      <c r="CX151" s="96" t="s">
        <v>1146</v>
      </c>
      <c r="CY151" s="96" t="s">
        <v>1146</v>
      </c>
      <c r="CZ151" s="96" t="s">
        <v>1146</v>
      </c>
      <c r="DA151" s="96" t="s">
        <v>1146</v>
      </c>
      <c r="DB151" s="96" t="s">
        <v>1146</v>
      </c>
      <c r="DC151" s="96" t="s">
        <v>1146</v>
      </c>
      <c r="DD151" s="96" t="s">
        <v>1146</v>
      </c>
      <c r="DE151" s="96" t="s">
        <v>1146</v>
      </c>
      <c r="DF151" s="96" t="s">
        <v>1146</v>
      </c>
      <c r="DG151" s="96" t="s">
        <v>1146</v>
      </c>
    </row>
    <row r="152" spans="1:111" ht="25.5" customHeight="1">
      <c r="A152" s="137">
        <v>146</v>
      </c>
      <c r="B152" s="105">
        <v>284</v>
      </c>
      <c r="C152" s="106" t="s">
        <v>670</v>
      </c>
      <c r="D152" s="107" t="s">
        <v>25</v>
      </c>
      <c r="E152" s="106" t="s">
        <v>669</v>
      </c>
      <c r="F152" s="107" t="s">
        <v>25</v>
      </c>
      <c r="G152" s="102"/>
      <c r="H152" s="102"/>
      <c r="I152" s="102"/>
      <c r="J152" s="102"/>
      <c r="K152" s="99" t="s">
        <v>1136</v>
      </c>
      <c r="L152" s="100" t="s">
        <v>1063</v>
      </c>
      <c r="M152" s="101" t="s">
        <v>648</v>
      </c>
      <c r="N152" s="102"/>
      <c r="O152" s="102"/>
      <c r="P152" s="102"/>
      <c r="Q152" s="102"/>
      <c r="R152" s="102"/>
      <c r="S152" s="102"/>
      <c r="T152" s="102"/>
      <c r="U152" s="102"/>
      <c r="V152" s="102"/>
      <c r="W152" s="102"/>
      <c r="X152" s="139">
        <f t="shared" si="22"/>
        <v>0</v>
      </c>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70">
        <f t="shared" si="23"/>
        <v>0</v>
      </c>
      <c r="CX152" s="169" t="e">
        <f t="shared" si="24"/>
        <v>#DIV/0!</v>
      </c>
      <c r="CY152" s="170">
        <f t="shared" si="25"/>
        <v>0</v>
      </c>
      <c r="CZ152" s="169" t="e">
        <f t="shared" si="26"/>
        <v>#DIV/0!</v>
      </c>
      <c r="DA152" s="170">
        <f t="shared" si="27"/>
        <v>0</v>
      </c>
      <c r="DB152" s="169" t="e">
        <f t="shared" si="28"/>
        <v>#DIV/0!</v>
      </c>
      <c r="DC152" s="170">
        <f t="shared" si="29"/>
        <v>0</v>
      </c>
      <c r="DD152" s="169" t="e">
        <f t="shared" si="30"/>
        <v>#DIV/0!</v>
      </c>
      <c r="DE152" s="171" t="e">
        <f t="shared" si="31"/>
        <v>#DIV/0!</v>
      </c>
      <c r="DF152" s="171" t="e">
        <f t="shared" si="32"/>
        <v>#DIV/0!</v>
      </c>
      <c r="DG152" s="102"/>
    </row>
    <row r="153" spans="1:111" ht="19.5" customHeight="1">
      <c r="A153" s="137">
        <v>147</v>
      </c>
      <c r="B153" s="95">
        <v>285</v>
      </c>
      <c r="C153" s="234" t="s">
        <v>771</v>
      </c>
      <c r="D153" s="234"/>
      <c r="E153" s="234"/>
      <c r="F153" s="96" t="s">
        <v>1146</v>
      </c>
      <c r="G153" s="96" t="s">
        <v>1146</v>
      </c>
      <c r="H153" s="96" t="s">
        <v>1146</v>
      </c>
      <c r="I153" s="96" t="s">
        <v>1146</v>
      </c>
      <c r="J153" s="96" t="s">
        <v>1146</v>
      </c>
      <c r="K153" s="96" t="s">
        <v>1146</v>
      </c>
      <c r="L153" s="96" t="s">
        <v>1146</v>
      </c>
      <c r="M153" s="96" t="s">
        <v>1146</v>
      </c>
      <c r="N153" s="96" t="s">
        <v>1146</v>
      </c>
      <c r="O153" s="96" t="s">
        <v>1146</v>
      </c>
      <c r="P153" s="96" t="s">
        <v>1146</v>
      </c>
      <c r="Q153" s="96" t="s">
        <v>1146</v>
      </c>
      <c r="R153" s="96" t="s">
        <v>1146</v>
      </c>
      <c r="S153" s="96" t="s">
        <v>1146</v>
      </c>
      <c r="T153" s="96" t="s">
        <v>1146</v>
      </c>
      <c r="U153" s="96" t="s">
        <v>1146</v>
      </c>
      <c r="V153" s="96" t="s">
        <v>1146</v>
      </c>
      <c r="W153" s="96" t="s">
        <v>1146</v>
      </c>
      <c r="X153" s="139">
        <f t="shared" si="22"/>
        <v>0</v>
      </c>
      <c r="Y153" s="96" t="s">
        <v>1146</v>
      </c>
      <c r="Z153" s="96" t="s">
        <v>1146</v>
      </c>
      <c r="AA153" s="96" t="s">
        <v>1146</v>
      </c>
      <c r="AB153" s="96" t="s">
        <v>1146</v>
      </c>
      <c r="AC153" s="96" t="s">
        <v>1146</v>
      </c>
      <c r="AD153" s="96" t="s">
        <v>1146</v>
      </c>
      <c r="AE153" s="96" t="s">
        <v>1146</v>
      </c>
      <c r="AF153" s="96" t="s">
        <v>1146</v>
      </c>
      <c r="AG153" s="96" t="s">
        <v>1146</v>
      </c>
      <c r="AH153" s="96" t="s">
        <v>1146</v>
      </c>
      <c r="AI153" s="96" t="s">
        <v>1146</v>
      </c>
      <c r="AJ153" s="96" t="s">
        <v>1146</v>
      </c>
      <c r="AK153" s="96" t="s">
        <v>1146</v>
      </c>
      <c r="AL153" s="96" t="s">
        <v>1146</v>
      </c>
      <c r="AM153" s="96" t="s">
        <v>1146</v>
      </c>
      <c r="AN153" s="96" t="s">
        <v>1146</v>
      </c>
      <c r="AO153" s="96" t="s">
        <v>1146</v>
      </c>
      <c r="AP153" s="96" t="s">
        <v>1146</v>
      </c>
      <c r="AQ153" s="96" t="s">
        <v>1146</v>
      </c>
      <c r="AR153" s="96" t="s">
        <v>1146</v>
      </c>
      <c r="AS153" s="96" t="s">
        <v>1146</v>
      </c>
      <c r="AT153" s="96" t="s">
        <v>1146</v>
      </c>
      <c r="AU153" s="96" t="s">
        <v>1146</v>
      </c>
      <c r="AV153" s="96" t="s">
        <v>1146</v>
      </c>
      <c r="AW153" s="96" t="s">
        <v>1146</v>
      </c>
      <c r="AX153" s="96" t="s">
        <v>1146</v>
      </c>
      <c r="AY153" s="96" t="s">
        <v>1146</v>
      </c>
      <c r="AZ153" s="96" t="s">
        <v>1146</v>
      </c>
      <c r="BA153" s="96" t="s">
        <v>1146</v>
      </c>
      <c r="BB153" s="96" t="s">
        <v>1146</v>
      </c>
      <c r="BC153" s="96" t="s">
        <v>1146</v>
      </c>
      <c r="BD153" s="96" t="s">
        <v>1146</v>
      </c>
      <c r="BE153" s="96" t="s">
        <v>1146</v>
      </c>
      <c r="BF153" s="96" t="s">
        <v>1146</v>
      </c>
      <c r="BG153" s="96" t="s">
        <v>1146</v>
      </c>
      <c r="BH153" s="96" t="s">
        <v>1146</v>
      </c>
      <c r="BI153" s="96" t="s">
        <v>1146</v>
      </c>
      <c r="BJ153" s="96" t="s">
        <v>1146</v>
      </c>
      <c r="BK153" s="96" t="s">
        <v>1146</v>
      </c>
      <c r="BL153" s="96" t="s">
        <v>1146</v>
      </c>
      <c r="BM153" s="96" t="s">
        <v>1146</v>
      </c>
      <c r="BN153" s="96" t="s">
        <v>1146</v>
      </c>
      <c r="BO153" s="96" t="s">
        <v>1146</v>
      </c>
      <c r="BP153" s="96" t="s">
        <v>1146</v>
      </c>
      <c r="BQ153" s="96" t="s">
        <v>1146</v>
      </c>
      <c r="BR153" s="96" t="s">
        <v>1146</v>
      </c>
      <c r="BS153" s="96" t="s">
        <v>1146</v>
      </c>
      <c r="BT153" s="96" t="s">
        <v>1146</v>
      </c>
      <c r="BU153" s="96" t="s">
        <v>1146</v>
      </c>
      <c r="BV153" s="96" t="s">
        <v>1146</v>
      </c>
      <c r="BW153" s="96" t="s">
        <v>1146</v>
      </c>
      <c r="BX153" s="96" t="s">
        <v>1146</v>
      </c>
      <c r="BY153" s="96" t="s">
        <v>1146</v>
      </c>
      <c r="BZ153" s="96" t="s">
        <v>1146</v>
      </c>
      <c r="CA153" s="96" t="s">
        <v>1146</v>
      </c>
      <c r="CB153" s="96" t="s">
        <v>1146</v>
      </c>
      <c r="CC153" s="96" t="s">
        <v>1146</v>
      </c>
      <c r="CD153" s="96" t="s">
        <v>1146</v>
      </c>
      <c r="CE153" s="96" t="s">
        <v>1146</v>
      </c>
      <c r="CF153" s="96" t="s">
        <v>1146</v>
      </c>
      <c r="CG153" s="96" t="s">
        <v>1146</v>
      </c>
      <c r="CH153" s="96" t="s">
        <v>1146</v>
      </c>
      <c r="CI153" s="96" t="s">
        <v>1146</v>
      </c>
      <c r="CJ153" s="96" t="s">
        <v>1146</v>
      </c>
      <c r="CK153" s="96" t="s">
        <v>1146</v>
      </c>
      <c r="CL153" s="96" t="s">
        <v>1146</v>
      </c>
      <c r="CM153" s="96" t="s">
        <v>1146</v>
      </c>
      <c r="CN153" s="96" t="s">
        <v>1146</v>
      </c>
      <c r="CO153" s="96" t="s">
        <v>1146</v>
      </c>
      <c r="CP153" s="96" t="s">
        <v>1146</v>
      </c>
      <c r="CQ153" s="96" t="s">
        <v>1146</v>
      </c>
      <c r="CR153" s="96" t="s">
        <v>1146</v>
      </c>
      <c r="CS153" s="96" t="s">
        <v>1146</v>
      </c>
      <c r="CT153" s="96" t="s">
        <v>1146</v>
      </c>
      <c r="CU153" s="96" t="s">
        <v>1146</v>
      </c>
      <c r="CV153" s="96" t="s">
        <v>1146</v>
      </c>
      <c r="CW153" s="96" t="s">
        <v>1146</v>
      </c>
      <c r="CX153" s="96" t="s">
        <v>1146</v>
      </c>
      <c r="CY153" s="96" t="s">
        <v>1146</v>
      </c>
      <c r="CZ153" s="96" t="s">
        <v>1146</v>
      </c>
      <c r="DA153" s="96" t="s">
        <v>1146</v>
      </c>
      <c r="DB153" s="96" t="s">
        <v>1146</v>
      </c>
      <c r="DC153" s="96" t="s">
        <v>1146</v>
      </c>
      <c r="DD153" s="96" t="s">
        <v>1146</v>
      </c>
      <c r="DE153" s="96" t="s">
        <v>1146</v>
      </c>
      <c r="DF153" s="96" t="s">
        <v>1146</v>
      </c>
      <c r="DG153" s="96" t="s">
        <v>1146</v>
      </c>
    </row>
    <row r="154" spans="1:111" ht="47.25">
      <c r="A154" s="137">
        <v>148</v>
      </c>
      <c r="B154" s="105">
        <v>287</v>
      </c>
      <c r="C154" s="104" t="s">
        <v>1075</v>
      </c>
      <c r="D154" s="107" t="s">
        <v>26</v>
      </c>
      <c r="E154" s="106" t="s">
        <v>777</v>
      </c>
      <c r="F154" s="107" t="s">
        <v>26</v>
      </c>
      <c r="G154" s="102"/>
      <c r="H154" s="102"/>
      <c r="I154" s="102"/>
      <c r="J154" s="102"/>
      <c r="K154" s="99" t="s">
        <v>1136</v>
      </c>
      <c r="L154" s="100" t="s">
        <v>1063</v>
      </c>
      <c r="M154" s="101" t="s">
        <v>648</v>
      </c>
      <c r="N154" s="102"/>
      <c r="O154" s="102"/>
      <c r="P154" s="102"/>
      <c r="Q154" s="102"/>
      <c r="R154" s="102"/>
      <c r="S154" s="102"/>
      <c r="T154" s="102"/>
      <c r="U154" s="102"/>
      <c r="V154" s="102"/>
      <c r="W154" s="102"/>
      <c r="X154" s="139">
        <f t="shared" si="22"/>
        <v>0</v>
      </c>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70">
        <f t="shared" si="23"/>
        <v>0</v>
      </c>
      <c r="CX154" s="169" t="e">
        <f t="shared" si="24"/>
        <v>#DIV/0!</v>
      </c>
      <c r="CY154" s="170">
        <f t="shared" si="25"/>
        <v>0</v>
      </c>
      <c r="CZ154" s="169" t="e">
        <f t="shared" si="26"/>
        <v>#DIV/0!</v>
      </c>
      <c r="DA154" s="170">
        <f t="shared" si="27"/>
        <v>0</v>
      </c>
      <c r="DB154" s="169" t="e">
        <f t="shared" si="28"/>
        <v>#DIV/0!</v>
      </c>
      <c r="DC154" s="170">
        <f t="shared" si="29"/>
        <v>0</v>
      </c>
      <c r="DD154" s="169" t="e">
        <f t="shared" si="30"/>
        <v>#DIV/0!</v>
      </c>
      <c r="DE154" s="171" t="e">
        <f t="shared" si="31"/>
        <v>#DIV/0!</v>
      </c>
      <c r="DF154" s="171" t="e">
        <f t="shared" si="32"/>
        <v>#DIV/0!</v>
      </c>
      <c r="DG154" s="102"/>
    </row>
    <row r="155" spans="1:111" ht="31.5">
      <c r="A155" s="137">
        <v>149</v>
      </c>
      <c r="B155" s="105">
        <v>288</v>
      </c>
      <c r="C155" s="106" t="s">
        <v>1011</v>
      </c>
      <c r="D155" s="107" t="s">
        <v>26</v>
      </c>
      <c r="E155" s="106" t="s">
        <v>1012</v>
      </c>
      <c r="F155" s="107" t="s">
        <v>26</v>
      </c>
      <c r="G155" s="102"/>
      <c r="H155" s="102"/>
      <c r="I155" s="102"/>
      <c r="J155" s="102"/>
      <c r="K155" s="99" t="s">
        <v>1136</v>
      </c>
      <c r="L155" s="100" t="s">
        <v>1063</v>
      </c>
      <c r="M155" s="101" t="s">
        <v>648</v>
      </c>
      <c r="N155" s="102"/>
      <c r="O155" s="102"/>
      <c r="P155" s="102"/>
      <c r="Q155" s="102"/>
      <c r="R155" s="102"/>
      <c r="S155" s="102"/>
      <c r="T155" s="102"/>
      <c r="U155" s="102"/>
      <c r="V155" s="102"/>
      <c r="W155" s="102"/>
      <c r="X155" s="139">
        <f t="shared" si="22"/>
        <v>0</v>
      </c>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70">
        <f t="shared" si="23"/>
        <v>0</v>
      </c>
      <c r="CX155" s="169" t="e">
        <f t="shared" si="24"/>
        <v>#DIV/0!</v>
      </c>
      <c r="CY155" s="170">
        <f t="shared" si="25"/>
        <v>0</v>
      </c>
      <c r="CZ155" s="169" t="e">
        <f t="shared" si="26"/>
        <v>#DIV/0!</v>
      </c>
      <c r="DA155" s="170">
        <f t="shared" si="27"/>
        <v>0</v>
      </c>
      <c r="DB155" s="169" t="e">
        <f t="shared" si="28"/>
        <v>#DIV/0!</v>
      </c>
      <c r="DC155" s="170">
        <f t="shared" si="29"/>
        <v>0</v>
      </c>
      <c r="DD155" s="169" t="e">
        <f t="shared" si="30"/>
        <v>#DIV/0!</v>
      </c>
      <c r="DE155" s="171" t="e">
        <f t="shared" si="31"/>
        <v>#DIV/0!</v>
      </c>
      <c r="DF155" s="171" t="e">
        <f t="shared" si="32"/>
        <v>#DIV/0!</v>
      </c>
      <c r="DG155" s="102"/>
    </row>
    <row r="156" spans="1:111" ht="19.5" customHeight="1">
      <c r="A156" s="137">
        <v>150</v>
      </c>
      <c r="B156" s="95">
        <v>289</v>
      </c>
      <c r="C156" s="234" t="s">
        <v>350</v>
      </c>
      <c r="D156" s="234"/>
      <c r="E156" s="234"/>
      <c r="F156" s="96" t="s">
        <v>1146</v>
      </c>
      <c r="G156" s="96" t="s">
        <v>1146</v>
      </c>
      <c r="H156" s="96" t="s">
        <v>1146</v>
      </c>
      <c r="I156" s="96" t="s">
        <v>1146</v>
      </c>
      <c r="J156" s="96" t="s">
        <v>1146</v>
      </c>
      <c r="K156" s="96" t="s">
        <v>1146</v>
      </c>
      <c r="L156" s="96" t="s">
        <v>1146</v>
      </c>
      <c r="M156" s="96" t="s">
        <v>1146</v>
      </c>
      <c r="N156" s="96" t="s">
        <v>1146</v>
      </c>
      <c r="O156" s="96" t="s">
        <v>1146</v>
      </c>
      <c r="P156" s="96" t="s">
        <v>1146</v>
      </c>
      <c r="Q156" s="96" t="s">
        <v>1146</v>
      </c>
      <c r="R156" s="96" t="s">
        <v>1146</v>
      </c>
      <c r="S156" s="96" t="s">
        <v>1146</v>
      </c>
      <c r="T156" s="96" t="s">
        <v>1146</v>
      </c>
      <c r="U156" s="96" t="s">
        <v>1146</v>
      </c>
      <c r="V156" s="96" t="s">
        <v>1146</v>
      </c>
      <c r="W156" s="96" t="s">
        <v>1146</v>
      </c>
      <c r="X156" s="96" t="s">
        <v>1146</v>
      </c>
      <c r="Y156" s="96" t="s">
        <v>1146</v>
      </c>
      <c r="Z156" s="96" t="s">
        <v>1146</v>
      </c>
      <c r="AA156" s="96" t="s">
        <v>1146</v>
      </c>
      <c r="AB156" s="96" t="s">
        <v>1146</v>
      </c>
      <c r="AC156" s="96" t="s">
        <v>1146</v>
      </c>
      <c r="AD156" s="96" t="s">
        <v>1146</v>
      </c>
      <c r="AE156" s="96" t="s">
        <v>1146</v>
      </c>
      <c r="AF156" s="96" t="s">
        <v>1146</v>
      </c>
      <c r="AG156" s="96" t="s">
        <v>1146</v>
      </c>
      <c r="AH156" s="96" t="s">
        <v>1146</v>
      </c>
      <c r="AI156" s="96" t="s">
        <v>1146</v>
      </c>
      <c r="AJ156" s="96" t="s">
        <v>1146</v>
      </c>
      <c r="AK156" s="96" t="s">
        <v>1146</v>
      </c>
      <c r="AL156" s="96" t="s">
        <v>1146</v>
      </c>
      <c r="AM156" s="96" t="s">
        <v>1146</v>
      </c>
      <c r="AN156" s="96" t="s">
        <v>1146</v>
      </c>
      <c r="AO156" s="96" t="s">
        <v>1146</v>
      </c>
      <c r="AP156" s="96" t="s">
        <v>1146</v>
      </c>
      <c r="AQ156" s="96" t="s">
        <v>1146</v>
      </c>
      <c r="AR156" s="96" t="s">
        <v>1146</v>
      </c>
      <c r="AS156" s="96" t="s">
        <v>1146</v>
      </c>
      <c r="AT156" s="96" t="s">
        <v>1146</v>
      </c>
      <c r="AU156" s="96" t="s">
        <v>1146</v>
      </c>
      <c r="AV156" s="96" t="s">
        <v>1146</v>
      </c>
      <c r="AW156" s="96" t="s">
        <v>1146</v>
      </c>
      <c r="AX156" s="96" t="s">
        <v>1146</v>
      </c>
      <c r="AY156" s="96" t="s">
        <v>1146</v>
      </c>
      <c r="AZ156" s="96" t="s">
        <v>1146</v>
      </c>
      <c r="BA156" s="96" t="s">
        <v>1146</v>
      </c>
      <c r="BB156" s="96" t="s">
        <v>1146</v>
      </c>
      <c r="BC156" s="96" t="s">
        <v>1146</v>
      </c>
      <c r="BD156" s="96" t="s">
        <v>1146</v>
      </c>
      <c r="BE156" s="96" t="s">
        <v>1146</v>
      </c>
      <c r="BF156" s="96" t="s">
        <v>1146</v>
      </c>
      <c r="BG156" s="96" t="s">
        <v>1146</v>
      </c>
      <c r="BH156" s="96" t="s">
        <v>1146</v>
      </c>
      <c r="BI156" s="96" t="s">
        <v>1146</v>
      </c>
      <c r="BJ156" s="96" t="s">
        <v>1146</v>
      </c>
      <c r="BK156" s="96" t="s">
        <v>1146</v>
      </c>
      <c r="BL156" s="96" t="s">
        <v>1146</v>
      </c>
      <c r="BM156" s="96" t="s">
        <v>1146</v>
      </c>
      <c r="BN156" s="96" t="s">
        <v>1146</v>
      </c>
      <c r="BO156" s="96" t="s">
        <v>1146</v>
      </c>
      <c r="BP156" s="96" t="s">
        <v>1146</v>
      </c>
      <c r="BQ156" s="96" t="s">
        <v>1146</v>
      </c>
      <c r="BR156" s="96" t="s">
        <v>1146</v>
      </c>
      <c r="BS156" s="96" t="s">
        <v>1146</v>
      </c>
      <c r="BT156" s="96" t="s">
        <v>1146</v>
      </c>
      <c r="BU156" s="96" t="s">
        <v>1146</v>
      </c>
      <c r="BV156" s="96" t="s">
        <v>1146</v>
      </c>
      <c r="BW156" s="96" t="s">
        <v>1146</v>
      </c>
      <c r="BX156" s="96" t="s">
        <v>1146</v>
      </c>
      <c r="BY156" s="96" t="s">
        <v>1146</v>
      </c>
      <c r="BZ156" s="96" t="s">
        <v>1146</v>
      </c>
      <c r="CA156" s="96" t="s">
        <v>1146</v>
      </c>
      <c r="CB156" s="96" t="s">
        <v>1146</v>
      </c>
      <c r="CC156" s="96" t="s">
        <v>1146</v>
      </c>
      <c r="CD156" s="96" t="s">
        <v>1146</v>
      </c>
      <c r="CE156" s="96" t="s">
        <v>1146</v>
      </c>
      <c r="CF156" s="96" t="s">
        <v>1146</v>
      </c>
      <c r="CG156" s="96" t="s">
        <v>1146</v>
      </c>
      <c r="CH156" s="96" t="s">
        <v>1146</v>
      </c>
      <c r="CI156" s="96" t="s">
        <v>1146</v>
      </c>
      <c r="CJ156" s="96" t="s">
        <v>1146</v>
      </c>
      <c r="CK156" s="96" t="s">
        <v>1146</v>
      </c>
      <c r="CL156" s="96" t="s">
        <v>1146</v>
      </c>
      <c r="CM156" s="96" t="s">
        <v>1146</v>
      </c>
      <c r="CN156" s="96" t="s">
        <v>1146</v>
      </c>
      <c r="CO156" s="96" t="s">
        <v>1146</v>
      </c>
      <c r="CP156" s="96" t="s">
        <v>1146</v>
      </c>
      <c r="CQ156" s="96" t="s">
        <v>1146</v>
      </c>
      <c r="CR156" s="96" t="s">
        <v>1146</v>
      </c>
      <c r="CS156" s="96" t="s">
        <v>1146</v>
      </c>
      <c r="CT156" s="96" t="s">
        <v>1146</v>
      </c>
      <c r="CU156" s="96" t="s">
        <v>1146</v>
      </c>
      <c r="CV156" s="96" t="s">
        <v>1146</v>
      </c>
      <c r="CW156" s="96" t="s">
        <v>1146</v>
      </c>
      <c r="CX156" s="96" t="s">
        <v>1146</v>
      </c>
      <c r="CY156" s="96" t="s">
        <v>1146</v>
      </c>
      <c r="CZ156" s="96" t="s">
        <v>1146</v>
      </c>
      <c r="DA156" s="96" t="s">
        <v>1146</v>
      </c>
      <c r="DB156" s="96" t="s">
        <v>1146</v>
      </c>
      <c r="DC156" s="96" t="s">
        <v>1146</v>
      </c>
      <c r="DD156" s="96" t="s">
        <v>1146</v>
      </c>
      <c r="DE156" s="96" t="s">
        <v>1146</v>
      </c>
      <c r="DF156" s="96" t="s">
        <v>1146</v>
      </c>
      <c r="DG156" s="96" t="s">
        <v>1146</v>
      </c>
    </row>
    <row r="157" spans="1:111" ht="19.5" customHeight="1">
      <c r="A157" s="137">
        <v>151</v>
      </c>
      <c r="B157" s="95">
        <v>290</v>
      </c>
      <c r="C157" s="234" t="s">
        <v>1114</v>
      </c>
      <c r="D157" s="234"/>
      <c r="E157" s="234"/>
      <c r="F157" s="96" t="s">
        <v>1146</v>
      </c>
      <c r="G157" s="96" t="s">
        <v>1146</v>
      </c>
      <c r="H157" s="96" t="s">
        <v>1146</v>
      </c>
      <c r="I157" s="96" t="s">
        <v>1146</v>
      </c>
      <c r="J157" s="96" t="s">
        <v>1146</v>
      </c>
      <c r="K157" s="96" t="s">
        <v>1146</v>
      </c>
      <c r="L157" s="96" t="s">
        <v>1146</v>
      </c>
      <c r="M157" s="96" t="s">
        <v>1146</v>
      </c>
      <c r="N157" s="96" t="s">
        <v>1146</v>
      </c>
      <c r="O157" s="96" t="s">
        <v>1146</v>
      </c>
      <c r="P157" s="96" t="s">
        <v>1146</v>
      </c>
      <c r="Q157" s="96" t="s">
        <v>1146</v>
      </c>
      <c r="R157" s="96" t="s">
        <v>1146</v>
      </c>
      <c r="S157" s="96" t="s">
        <v>1146</v>
      </c>
      <c r="T157" s="96" t="s">
        <v>1146</v>
      </c>
      <c r="U157" s="96" t="s">
        <v>1146</v>
      </c>
      <c r="V157" s="96" t="s">
        <v>1146</v>
      </c>
      <c r="W157" s="96" t="s">
        <v>1146</v>
      </c>
      <c r="X157" s="96" t="s">
        <v>1146</v>
      </c>
      <c r="Y157" s="96" t="s">
        <v>1146</v>
      </c>
      <c r="Z157" s="96" t="s">
        <v>1146</v>
      </c>
      <c r="AA157" s="96" t="s">
        <v>1146</v>
      </c>
      <c r="AB157" s="96" t="s">
        <v>1146</v>
      </c>
      <c r="AC157" s="96" t="s">
        <v>1146</v>
      </c>
      <c r="AD157" s="96" t="s">
        <v>1146</v>
      </c>
      <c r="AE157" s="96" t="s">
        <v>1146</v>
      </c>
      <c r="AF157" s="96" t="s">
        <v>1146</v>
      </c>
      <c r="AG157" s="96" t="s">
        <v>1146</v>
      </c>
      <c r="AH157" s="96" t="s">
        <v>1146</v>
      </c>
      <c r="AI157" s="96" t="s">
        <v>1146</v>
      </c>
      <c r="AJ157" s="96" t="s">
        <v>1146</v>
      </c>
      <c r="AK157" s="96" t="s">
        <v>1146</v>
      </c>
      <c r="AL157" s="96" t="s">
        <v>1146</v>
      </c>
      <c r="AM157" s="96" t="s">
        <v>1146</v>
      </c>
      <c r="AN157" s="96" t="s">
        <v>1146</v>
      </c>
      <c r="AO157" s="96" t="s">
        <v>1146</v>
      </c>
      <c r="AP157" s="96" t="s">
        <v>1146</v>
      </c>
      <c r="AQ157" s="96" t="s">
        <v>1146</v>
      </c>
      <c r="AR157" s="96" t="s">
        <v>1146</v>
      </c>
      <c r="AS157" s="96" t="s">
        <v>1146</v>
      </c>
      <c r="AT157" s="96" t="s">
        <v>1146</v>
      </c>
      <c r="AU157" s="96" t="s">
        <v>1146</v>
      </c>
      <c r="AV157" s="96" t="s">
        <v>1146</v>
      </c>
      <c r="AW157" s="96" t="s">
        <v>1146</v>
      </c>
      <c r="AX157" s="96" t="s">
        <v>1146</v>
      </c>
      <c r="AY157" s="96" t="s">
        <v>1146</v>
      </c>
      <c r="AZ157" s="96" t="s">
        <v>1146</v>
      </c>
      <c r="BA157" s="96" t="s">
        <v>1146</v>
      </c>
      <c r="BB157" s="96" t="s">
        <v>1146</v>
      </c>
      <c r="BC157" s="96" t="s">
        <v>1146</v>
      </c>
      <c r="BD157" s="96" t="s">
        <v>1146</v>
      </c>
      <c r="BE157" s="96" t="s">
        <v>1146</v>
      </c>
      <c r="BF157" s="96" t="s">
        <v>1146</v>
      </c>
      <c r="BG157" s="96" t="s">
        <v>1146</v>
      </c>
      <c r="BH157" s="96" t="s">
        <v>1146</v>
      </c>
      <c r="BI157" s="96" t="s">
        <v>1146</v>
      </c>
      <c r="BJ157" s="96" t="s">
        <v>1146</v>
      </c>
      <c r="BK157" s="96" t="s">
        <v>1146</v>
      </c>
      <c r="BL157" s="96" t="s">
        <v>1146</v>
      </c>
      <c r="BM157" s="96" t="s">
        <v>1146</v>
      </c>
      <c r="BN157" s="96" t="s">
        <v>1146</v>
      </c>
      <c r="BO157" s="96" t="s">
        <v>1146</v>
      </c>
      <c r="BP157" s="96" t="s">
        <v>1146</v>
      </c>
      <c r="BQ157" s="96" t="s">
        <v>1146</v>
      </c>
      <c r="BR157" s="96" t="s">
        <v>1146</v>
      </c>
      <c r="BS157" s="96" t="s">
        <v>1146</v>
      </c>
      <c r="BT157" s="96" t="s">
        <v>1146</v>
      </c>
      <c r="BU157" s="96" t="s">
        <v>1146</v>
      </c>
      <c r="BV157" s="96" t="s">
        <v>1146</v>
      </c>
      <c r="BW157" s="96" t="s">
        <v>1146</v>
      </c>
      <c r="BX157" s="96" t="s">
        <v>1146</v>
      </c>
      <c r="BY157" s="96" t="s">
        <v>1146</v>
      </c>
      <c r="BZ157" s="96" t="s">
        <v>1146</v>
      </c>
      <c r="CA157" s="96" t="s">
        <v>1146</v>
      </c>
      <c r="CB157" s="96" t="s">
        <v>1146</v>
      </c>
      <c r="CC157" s="96" t="s">
        <v>1146</v>
      </c>
      <c r="CD157" s="96" t="s">
        <v>1146</v>
      </c>
      <c r="CE157" s="96" t="s">
        <v>1146</v>
      </c>
      <c r="CF157" s="96" t="s">
        <v>1146</v>
      </c>
      <c r="CG157" s="96" t="s">
        <v>1146</v>
      </c>
      <c r="CH157" s="96" t="s">
        <v>1146</v>
      </c>
      <c r="CI157" s="96" t="s">
        <v>1146</v>
      </c>
      <c r="CJ157" s="96" t="s">
        <v>1146</v>
      </c>
      <c r="CK157" s="96" t="s">
        <v>1146</v>
      </c>
      <c r="CL157" s="96" t="s">
        <v>1146</v>
      </c>
      <c r="CM157" s="96" t="s">
        <v>1146</v>
      </c>
      <c r="CN157" s="96" t="s">
        <v>1146</v>
      </c>
      <c r="CO157" s="96" t="s">
        <v>1146</v>
      </c>
      <c r="CP157" s="96" t="s">
        <v>1146</v>
      </c>
      <c r="CQ157" s="96" t="s">
        <v>1146</v>
      </c>
      <c r="CR157" s="96" t="s">
        <v>1146</v>
      </c>
      <c r="CS157" s="96" t="s">
        <v>1146</v>
      </c>
      <c r="CT157" s="96" t="s">
        <v>1146</v>
      </c>
      <c r="CU157" s="96" t="s">
        <v>1146</v>
      </c>
      <c r="CV157" s="96" t="s">
        <v>1146</v>
      </c>
      <c r="CW157" s="96" t="s">
        <v>1146</v>
      </c>
      <c r="CX157" s="96" t="s">
        <v>1146</v>
      </c>
      <c r="CY157" s="96" t="s">
        <v>1146</v>
      </c>
      <c r="CZ157" s="96" t="s">
        <v>1146</v>
      </c>
      <c r="DA157" s="96" t="s">
        <v>1146</v>
      </c>
      <c r="DB157" s="96" t="s">
        <v>1146</v>
      </c>
      <c r="DC157" s="96" t="s">
        <v>1146</v>
      </c>
      <c r="DD157" s="96" t="s">
        <v>1146</v>
      </c>
      <c r="DE157" s="96" t="s">
        <v>1146</v>
      </c>
      <c r="DF157" s="96" t="s">
        <v>1146</v>
      </c>
      <c r="DG157" s="96" t="s">
        <v>1146</v>
      </c>
    </row>
    <row r="158" spans="1:111" ht="31.5">
      <c r="A158" s="137">
        <v>152</v>
      </c>
      <c r="B158" s="105">
        <v>293</v>
      </c>
      <c r="C158" s="106" t="s">
        <v>249</v>
      </c>
      <c r="D158" s="107" t="s">
        <v>23</v>
      </c>
      <c r="E158" s="106" t="s">
        <v>700</v>
      </c>
      <c r="F158" s="107" t="s">
        <v>26</v>
      </c>
      <c r="G158" s="102"/>
      <c r="H158" s="102"/>
      <c r="I158" s="102"/>
      <c r="J158" s="102"/>
      <c r="K158" s="99" t="s">
        <v>1136</v>
      </c>
      <c r="L158" s="100" t="s">
        <v>1063</v>
      </c>
      <c r="M158" s="101" t="s">
        <v>648</v>
      </c>
      <c r="N158" s="102"/>
      <c r="O158" s="102"/>
      <c r="P158" s="102"/>
      <c r="Q158" s="102"/>
      <c r="R158" s="102"/>
      <c r="S158" s="102"/>
      <c r="T158" s="102"/>
      <c r="U158" s="102"/>
      <c r="V158" s="102"/>
      <c r="W158" s="102"/>
      <c r="X158" s="139">
        <f t="shared" si="22"/>
        <v>0</v>
      </c>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70">
        <f t="shared" si="23"/>
        <v>0</v>
      </c>
      <c r="CX158" s="169" t="e">
        <f t="shared" si="24"/>
        <v>#DIV/0!</v>
      </c>
      <c r="CY158" s="170">
        <f t="shared" si="25"/>
        <v>0</v>
      </c>
      <c r="CZ158" s="169" t="e">
        <f t="shared" si="26"/>
        <v>#DIV/0!</v>
      </c>
      <c r="DA158" s="170">
        <f t="shared" si="27"/>
        <v>0</v>
      </c>
      <c r="DB158" s="169" t="e">
        <f t="shared" si="28"/>
        <v>#DIV/0!</v>
      </c>
      <c r="DC158" s="170">
        <f t="shared" si="29"/>
        <v>0</v>
      </c>
      <c r="DD158" s="169" t="e">
        <f t="shared" si="30"/>
        <v>#DIV/0!</v>
      </c>
      <c r="DE158" s="171" t="e">
        <f t="shared" si="31"/>
        <v>#DIV/0!</v>
      </c>
      <c r="DF158" s="171" t="e">
        <f t="shared" si="32"/>
        <v>#DIV/0!</v>
      </c>
      <c r="DG158" s="102"/>
    </row>
    <row r="159" spans="1:111" ht="31.5">
      <c r="A159" s="137">
        <v>153</v>
      </c>
      <c r="B159" s="105">
        <v>296</v>
      </c>
      <c r="C159" s="106" t="s">
        <v>258</v>
      </c>
      <c r="D159" s="107" t="s">
        <v>23</v>
      </c>
      <c r="E159" s="106" t="s">
        <v>245</v>
      </c>
      <c r="F159" s="107" t="s">
        <v>25</v>
      </c>
      <c r="G159" s="104"/>
      <c r="H159" s="104"/>
      <c r="I159" s="98"/>
      <c r="J159" s="102"/>
      <c r="K159" s="99" t="s">
        <v>1136</v>
      </c>
      <c r="L159" s="100" t="s">
        <v>1063</v>
      </c>
      <c r="M159" s="101" t="s">
        <v>648</v>
      </c>
      <c r="N159" s="102"/>
      <c r="O159" s="102"/>
      <c r="P159" s="102"/>
      <c r="Q159" s="102"/>
      <c r="R159" s="102"/>
      <c r="S159" s="102"/>
      <c r="T159" s="102"/>
      <c r="U159" s="102"/>
      <c r="V159" s="102"/>
      <c r="W159" s="102"/>
      <c r="X159" s="139">
        <f t="shared" si="22"/>
        <v>0</v>
      </c>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70">
        <f t="shared" si="23"/>
        <v>0</v>
      </c>
      <c r="CX159" s="169" t="e">
        <f t="shared" si="24"/>
        <v>#DIV/0!</v>
      </c>
      <c r="CY159" s="170">
        <f t="shared" si="25"/>
        <v>0</v>
      </c>
      <c r="CZ159" s="169" t="e">
        <f t="shared" si="26"/>
        <v>#DIV/0!</v>
      </c>
      <c r="DA159" s="170">
        <f t="shared" si="27"/>
        <v>0</v>
      </c>
      <c r="DB159" s="169" t="e">
        <f t="shared" si="28"/>
        <v>#DIV/0!</v>
      </c>
      <c r="DC159" s="170">
        <f t="shared" si="29"/>
        <v>0</v>
      </c>
      <c r="DD159" s="169" t="e">
        <f t="shared" si="30"/>
        <v>#DIV/0!</v>
      </c>
      <c r="DE159" s="171" t="e">
        <f t="shared" si="31"/>
        <v>#DIV/0!</v>
      </c>
      <c r="DF159" s="171" t="e">
        <f t="shared" si="32"/>
        <v>#DIV/0!</v>
      </c>
      <c r="DG159" s="102"/>
    </row>
    <row r="160" spans="1:111" ht="66" customHeight="1">
      <c r="A160" s="137">
        <v>154</v>
      </c>
      <c r="B160" s="105">
        <v>299</v>
      </c>
      <c r="C160" s="106" t="s">
        <v>248</v>
      </c>
      <c r="D160" s="107" t="s">
        <v>23</v>
      </c>
      <c r="E160" s="106" t="s">
        <v>257</v>
      </c>
      <c r="F160" s="107" t="s">
        <v>23</v>
      </c>
      <c r="G160" s="104"/>
      <c r="H160" s="104"/>
      <c r="I160" s="98"/>
      <c r="J160" s="102"/>
      <c r="K160" s="99" t="s">
        <v>1136</v>
      </c>
      <c r="L160" s="100" t="s">
        <v>1063</v>
      </c>
      <c r="M160" s="101" t="s">
        <v>648</v>
      </c>
      <c r="N160" s="102"/>
      <c r="O160" s="102"/>
      <c r="P160" s="102"/>
      <c r="Q160" s="102"/>
      <c r="R160" s="102"/>
      <c r="S160" s="102"/>
      <c r="T160" s="102"/>
      <c r="U160" s="102"/>
      <c r="V160" s="102"/>
      <c r="W160" s="102"/>
      <c r="X160" s="139">
        <f t="shared" si="22"/>
        <v>0</v>
      </c>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70">
        <f t="shared" si="23"/>
        <v>0</v>
      </c>
      <c r="CX160" s="169" t="e">
        <f t="shared" si="24"/>
        <v>#DIV/0!</v>
      </c>
      <c r="CY160" s="170">
        <f t="shared" si="25"/>
        <v>0</v>
      </c>
      <c r="CZ160" s="169" t="e">
        <f t="shared" si="26"/>
        <v>#DIV/0!</v>
      </c>
      <c r="DA160" s="170">
        <f t="shared" si="27"/>
        <v>0</v>
      </c>
      <c r="DB160" s="169" t="e">
        <f t="shared" si="28"/>
        <v>#DIV/0!</v>
      </c>
      <c r="DC160" s="170">
        <f t="shared" si="29"/>
        <v>0</v>
      </c>
      <c r="DD160" s="169" t="e">
        <f t="shared" si="30"/>
        <v>#DIV/0!</v>
      </c>
      <c r="DE160" s="171" t="e">
        <f t="shared" si="31"/>
        <v>#DIV/0!</v>
      </c>
      <c r="DF160" s="171" t="e">
        <f t="shared" si="32"/>
        <v>#DIV/0!</v>
      </c>
      <c r="DG160" s="102"/>
    </row>
    <row r="161" spans="1:111" ht="31.5">
      <c r="A161" s="137">
        <v>155</v>
      </c>
      <c r="B161" s="105">
        <v>302</v>
      </c>
      <c r="C161" s="106" t="s">
        <v>692</v>
      </c>
      <c r="D161" s="107" t="s">
        <v>23</v>
      </c>
      <c r="E161" s="106" t="s">
        <v>254</v>
      </c>
      <c r="F161" s="107" t="s">
        <v>25</v>
      </c>
      <c r="G161" s="104"/>
      <c r="H161" s="104"/>
      <c r="I161" s="98"/>
      <c r="J161" s="102"/>
      <c r="K161" s="99" t="s">
        <v>1136</v>
      </c>
      <c r="L161" s="100" t="s">
        <v>1063</v>
      </c>
      <c r="M161" s="101" t="s">
        <v>648</v>
      </c>
      <c r="N161" s="102"/>
      <c r="O161" s="102"/>
      <c r="P161" s="102"/>
      <c r="Q161" s="102"/>
      <c r="R161" s="102"/>
      <c r="S161" s="102"/>
      <c r="T161" s="102"/>
      <c r="U161" s="102"/>
      <c r="V161" s="102"/>
      <c r="W161" s="102"/>
      <c r="X161" s="139">
        <f t="shared" si="22"/>
        <v>0</v>
      </c>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70">
        <f t="shared" si="23"/>
        <v>0</v>
      </c>
      <c r="CX161" s="169" t="e">
        <f t="shared" si="24"/>
        <v>#DIV/0!</v>
      </c>
      <c r="CY161" s="170">
        <f t="shared" si="25"/>
        <v>0</v>
      </c>
      <c r="CZ161" s="169" t="e">
        <f t="shared" si="26"/>
        <v>#DIV/0!</v>
      </c>
      <c r="DA161" s="170">
        <f t="shared" si="27"/>
        <v>0</v>
      </c>
      <c r="DB161" s="169" t="e">
        <f t="shared" si="28"/>
        <v>#DIV/0!</v>
      </c>
      <c r="DC161" s="170">
        <f t="shared" si="29"/>
        <v>0</v>
      </c>
      <c r="DD161" s="169" t="e">
        <f t="shared" si="30"/>
        <v>#DIV/0!</v>
      </c>
      <c r="DE161" s="171" t="e">
        <f t="shared" si="31"/>
        <v>#DIV/0!</v>
      </c>
      <c r="DF161" s="171" t="e">
        <f t="shared" si="32"/>
        <v>#DIV/0!</v>
      </c>
      <c r="DG161" s="102"/>
    </row>
    <row r="162" spans="1:111" ht="47.25">
      <c r="A162" s="137">
        <v>156</v>
      </c>
      <c r="B162" s="105">
        <v>305</v>
      </c>
      <c r="C162" s="106" t="s">
        <v>697</v>
      </c>
      <c r="D162" s="107" t="s">
        <v>23</v>
      </c>
      <c r="E162" s="106" t="s">
        <v>698</v>
      </c>
      <c r="F162" s="107" t="s">
        <v>25</v>
      </c>
      <c r="G162" s="104"/>
      <c r="H162" s="104"/>
      <c r="I162" s="98"/>
      <c r="J162" s="102"/>
      <c r="K162" s="99" t="s">
        <v>1136</v>
      </c>
      <c r="L162" s="100" t="s">
        <v>1063</v>
      </c>
      <c r="M162" s="101" t="s">
        <v>648</v>
      </c>
      <c r="N162" s="102"/>
      <c r="O162" s="102"/>
      <c r="P162" s="102"/>
      <c r="Q162" s="102"/>
      <c r="R162" s="102"/>
      <c r="S162" s="102"/>
      <c r="T162" s="102"/>
      <c r="U162" s="102"/>
      <c r="V162" s="102"/>
      <c r="W162" s="102"/>
      <c r="X162" s="139">
        <f t="shared" si="22"/>
        <v>0</v>
      </c>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70">
        <f t="shared" si="23"/>
        <v>0</v>
      </c>
      <c r="CX162" s="169" t="e">
        <f t="shared" si="24"/>
        <v>#DIV/0!</v>
      </c>
      <c r="CY162" s="170">
        <f t="shared" si="25"/>
        <v>0</v>
      </c>
      <c r="CZ162" s="169" t="e">
        <f t="shared" si="26"/>
        <v>#DIV/0!</v>
      </c>
      <c r="DA162" s="170">
        <f t="shared" si="27"/>
        <v>0</v>
      </c>
      <c r="DB162" s="169" t="e">
        <f t="shared" si="28"/>
        <v>#DIV/0!</v>
      </c>
      <c r="DC162" s="170">
        <f t="shared" si="29"/>
        <v>0</v>
      </c>
      <c r="DD162" s="169" t="e">
        <f t="shared" si="30"/>
        <v>#DIV/0!</v>
      </c>
      <c r="DE162" s="171" t="e">
        <f t="shared" si="31"/>
        <v>#DIV/0!</v>
      </c>
      <c r="DF162" s="171" t="e">
        <f t="shared" si="32"/>
        <v>#DIV/0!</v>
      </c>
      <c r="DG162" s="102"/>
    </row>
    <row r="163" spans="1:111" ht="63">
      <c r="A163" s="137">
        <v>157</v>
      </c>
      <c r="B163" s="105">
        <v>307</v>
      </c>
      <c r="C163" s="106" t="s">
        <v>260</v>
      </c>
      <c r="D163" s="107" t="s">
        <v>23</v>
      </c>
      <c r="E163" s="106" t="s">
        <v>1051</v>
      </c>
      <c r="F163" s="107" t="s">
        <v>25</v>
      </c>
      <c r="G163" s="102"/>
      <c r="H163" s="102"/>
      <c r="I163" s="102"/>
      <c r="J163" s="102"/>
      <c r="K163" s="99" t="s">
        <v>1136</v>
      </c>
      <c r="L163" s="100" t="s">
        <v>1063</v>
      </c>
      <c r="M163" s="101" t="s">
        <v>648</v>
      </c>
      <c r="N163" s="102"/>
      <c r="O163" s="102"/>
      <c r="P163" s="102"/>
      <c r="Q163" s="102"/>
      <c r="R163" s="102"/>
      <c r="S163" s="102"/>
      <c r="T163" s="102"/>
      <c r="U163" s="102"/>
      <c r="V163" s="102"/>
      <c r="W163" s="102"/>
      <c r="X163" s="139">
        <f t="shared" si="22"/>
        <v>0</v>
      </c>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70">
        <f t="shared" si="23"/>
        <v>0</v>
      </c>
      <c r="CX163" s="169" t="e">
        <f t="shared" si="24"/>
        <v>#DIV/0!</v>
      </c>
      <c r="CY163" s="170">
        <f t="shared" si="25"/>
        <v>0</v>
      </c>
      <c r="CZ163" s="169" t="e">
        <f t="shared" si="26"/>
        <v>#DIV/0!</v>
      </c>
      <c r="DA163" s="170">
        <f t="shared" si="27"/>
        <v>0</v>
      </c>
      <c r="DB163" s="169" t="e">
        <f t="shared" si="28"/>
        <v>#DIV/0!</v>
      </c>
      <c r="DC163" s="170">
        <f t="shared" si="29"/>
        <v>0</v>
      </c>
      <c r="DD163" s="169" t="e">
        <f t="shared" si="30"/>
        <v>#DIV/0!</v>
      </c>
      <c r="DE163" s="171" t="e">
        <f t="shared" si="31"/>
        <v>#DIV/0!</v>
      </c>
      <c r="DF163" s="171" t="e">
        <f t="shared" si="32"/>
        <v>#DIV/0!</v>
      </c>
      <c r="DG163" s="102"/>
    </row>
    <row r="164" spans="1:111" ht="31.5">
      <c r="A164" s="137">
        <v>158</v>
      </c>
      <c r="B164" s="105">
        <v>308</v>
      </c>
      <c r="C164" s="106" t="s">
        <v>699</v>
      </c>
      <c r="D164" s="107" t="s">
        <v>26</v>
      </c>
      <c r="E164" s="106" t="s">
        <v>1052</v>
      </c>
      <c r="F164" s="107" t="s">
        <v>26</v>
      </c>
      <c r="G164" s="102"/>
      <c r="H164" s="102"/>
      <c r="I164" s="102"/>
      <c r="J164" s="102"/>
      <c r="K164" s="99" t="s">
        <v>1136</v>
      </c>
      <c r="L164" s="100" t="s">
        <v>1063</v>
      </c>
      <c r="M164" s="101" t="s">
        <v>648</v>
      </c>
      <c r="N164" s="102"/>
      <c r="O164" s="102"/>
      <c r="P164" s="102"/>
      <c r="Q164" s="102"/>
      <c r="R164" s="102"/>
      <c r="S164" s="102"/>
      <c r="T164" s="102"/>
      <c r="U164" s="102"/>
      <c r="V164" s="102"/>
      <c r="W164" s="102"/>
      <c r="X164" s="139">
        <f t="shared" si="22"/>
        <v>0</v>
      </c>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70">
        <f t="shared" si="23"/>
        <v>0</v>
      </c>
      <c r="CX164" s="169" t="e">
        <f t="shared" si="24"/>
        <v>#DIV/0!</v>
      </c>
      <c r="CY164" s="170">
        <f t="shared" si="25"/>
        <v>0</v>
      </c>
      <c r="CZ164" s="169" t="e">
        <f t="shared" si="26"/>
        <v>#DIV/0!</v>
      </c>
      <c r="DA164" s="170">
        <f t="shared" si="27"/>
        <v>0</v>
      </c>
      <c r="DB164" s="169" t="e">
        <f t="shared" si="28"/>
        <v>#DIV/0!</v>
      </c>
      <c r="DC164" s="170">
        <f t="shared" si="29"/>
        <v>0</v>
      </c>
      <c r="DD164" s="169" t="e">
        <f t="shared" si="30"/>
        <v>#DIV/0!</v>
      </c>
      <c r="DE164" s="171" t="e">
        <f t="shared" si="31"/>
        <v>#DIV/0!</v>
      </c>
      <c r="DF164" s="171" t="e">
        <f t="shared" si="32"/>
        <v>#DIV/0!</v>
      </c>
      <c r="DG164" s="102"/>
    </row>
    <row r="165" spans="1:111" ht="19.5" customHeight="1">
      <c r="A165" s="137">
        <v>159</v>
      </c>
      <c r="B165" s="95">
        <v>309</v>
      </c>
      <c r="C165" s="234" t="s">
        <v>992</v>
      </c>
      <c r="D165" s="234"/>
      <c r="E165" s="234"/>
      <c r="F165" s="96" t="s">
        <v>1146</v>
      </c>
      <c r="G165" s="96" t="s">
        <v>1146</v>
      </c>
      <c r="H165" s="96" t="s">
        <v>1146</v>
      </c>
      <c r="I165" s="96" t="s">
        <v>1146</v>
      </c>
      <c r="J165" s="96" t="s">
        <v>1146</v>
      </c>
      <c r="K165" s="96" t="s">
        <v>1146</v>
      </c>
      <c r="L165" s="96" t="s">
        <v>1146</v>
      </c>
      <c r="M165" s="96" t="s">
        <v>1146</v>
      </c>
      <c r="N165" s="96" t="s">
        <v>1146</v>
      </c>
      <c r="O165" s="96" t="s">
        <v>1146</v>
      </c>
      <c r="P165" s="96" t="s">
        <v>1146</v>
      </c>
      <c r="Q165" s="96" t="s">
        <v>1146</v>
      </c>
      <c r="R165" s="96" t="s">
        <v>1146</v>
      </c>
      <c r="S165" s="96" t="s">
        <v>1146</v>
      </c>
      <c r="T165" s="96" t="s">
        <v>1146</v>
      </c>
      <c r="U165" s="96" t="s">
        <v>1146</v>
      </c>
      <c r="V165" s="96" t="s">
        <v>1146</v>
      </c>
      <c r="W165" s="96" t="s">
        <v>1146</v>
      </c>
      <c r="X165" s="96" t="s">
        <v>1146</v>
      </c>
      <c r="Y165" s="96" t="s">
        <v>1146</v>
      </c>
      <c r="Z165" s="96" t="s">
        <v>1146</v>
      </c>
      <c r="AA165" s="96" t="s">
        <v>1146</v>
      </c>
      <c r="AB165" s="96" t="s">
        <v>1146</v>
      </c>
      <c r="AC165" s="96" t="s">
        <v>1146</v>
      </c>
      <c r="AD165" s="96" t="s">
        <v>1146</v>
      </c>
      <c r="AE165" s="96" t="s">
        <v>1146</v>
      </c>
      <c r="AF165" s="96" t="s">
        <v>1146</v>
      </c>
      <c r="AG165" s="96" t="s">
        <v>1146</v>
      </c>
      <c r="AH165" s="96" t="s">
        <v>1146</v>
      </c>
      <c r="AI165" s="96" t="s">
        <v>1146</v>
      </c>
      <c r="AJ165" s="96" t="s">
        <v>1146</v>
      </c>
      <c r="AK165" s="96" t="s">
        <v>1146</v>
      </c>
      <c r="AL165" s="96" t="s">
        <v>1146</v>
      </c>
      <c r="AM165" s="96" t="s">
        <v>1146</v>
      </c>
      <c r="AN165" s="96" t="s">
        <v>1146</v>
      </c>
      <c r="AO165" s="96" t="s">
        <v>1146</v>
      </c>
      <c r="AP165" s="96" t="s">
        <v>1146</v>
      </c>
      <c r="AQ165" s="96" t="s">
        <v>1146</v>
      </c>
      <c r="AR165" s="96" t="s">
        <v>1146</v>
      </c>
      <c r="AS165" s="96" t="s">
        <v>1146</v>
      </c>
      <c r="AT165" s="96" t="s">
        <v>1146</v>
      </c>
      <c r="AU165" s="96" t="s">
        <v>1146</v>
      </c>
      <c r="AV165" s="96" t="s">
        <v>1146</v>
      </c>
      <c r="AW165" s="96" t="s">
        <v>1146</v>
      </c>
      <c r="AX165" s="96" t="s">
        <v>1146</v>
      </c>
      <c r="AY165" s="96" t="s">
        <v>1146</v>
      </c>
      <c r="AZ165" s="96" t="s">
        <v>1146</v>
      </c>
      <c r="BA165" s="96" t="s">
        <v>1146</v>
      </c>
      <c r="BB165" s="96" t="s">
        <v>1146</v>
      </c>
      <c r="BC165" s="96" t="s">
        <v>1146</v>
      </c>
      <c r="BD165" s="96" t="s">
        <v>1146</v>
      </c>
      <c r="BE165" s="96" t="s">
        <v>1146</v>
      </c>
      <c r="BF165" s="96" t="s">
        <v>1146</v>
      </c>
      <c r="BG165" s="96" t="s">
        <v>1146</v>
      </c>
      <c r="BH165" s="96" t="s">
        <v>1146</v>
      </c>
      <c r="BI165" s="96" t="s">
        <v>1146</v>
      </c>
      <c r="BJ165" s="96" t="s">
        <v>1146</v>
      </c>
      <c r="BK165" s="96" t="s">
        <v>1146</v>
      </c>
      <c r="BL165" s="96" t="s">
        <v>1146</v>
      </c>
      <c r="BM165" s="96" t="s">
        <v>1146</v>
      </c>
      <c r="BN165" s="96" t="s">
        <v>1146</v>
      </c>
      <c r="BO165" s="96" t="s">
        <v>1146</v>
      </c>
      <c r="BP165" s="96" t="s">
        <v>1146</v>
      </c>
      <c r="BQ165" s="96" t="s">
        <v>1146</v>
      </c>
      <c r="BR165" s="96" t="s">
        <v>1146</v>
      </c>
      <c r="BS165" s="96" t="s">
        <v>1146</v>
      </c>
      <c r="BT165" s="96" t="s">
        <v>1146</v>
      </c>
      <c r="BU165" s="96" t="s">
        <v>1146</v>
      </c>
      <c r="BV165" s="96" t="s">
        <v>1146</v>
      </c>
      <c r="BW165" s="96" t="s">
        <v>1146</v>
      </c>
      <c r="BX165" s="96" t="s">
        <v>1146</v>
      </c>
      <c r="BY165" s="96" t="s">
        <v>1146</v>
      </c>
      <c r="BZ165" s="96" t="s">
        <v>1146</v>
      </c>
      <c r="CA165" s="96" t="s">
        <v>1146</v>
      </c>
      <c r="CB165" s="96" t="s">
        <v>1146</v>
      </c>
      <c r="CC165" s="96" t="s">
        <v>1146</v>
      </c>
      <c r="CD165" s="96" t="s">
        <v>1146</v>
      </c>
      <c r="CE165" s="96" t="s">
        <v>1146</v>
      </c>
      <c r="CF165" s="96" t="s">
        <v>1146</v>
      </c>
      <c r="CG165" s="96" t="s">
        <v>1146</v>
      </c>
      <c r="CH165" s="96" t="s">
        <v>1146</v>
      </c>
      <c r="CI165" s="96" t="s">
        <v>1146</v>
      </c>
      <c r="CJ165" s="96" t="s">
        <v>1146</v>
      </c>
      <c r="CK165" s="96" t="s">
        <v>1146</v>
      </c>
      <c r="CL165" s="96" t="s">
        <v>1146</v>
      </c>
      <c r="CM165" s="96" t="s">
        <v>1146</v>
      </c>
      <c r="CN165" s="96" t="s">
        <v>1146</v>
      </c>
      <c r="CO165" s="96" t="s">
        <v>1146</v>
      </c>
      <c r="CP165" s="96" t="s">
        <v>1146</v>
      </c>
      <c r="CQ165" s="96" t="s">
        <v>1146</v>
      </c>
      <c r="CR165" s="96" t="s">
        <v>1146</v>
      </c>
      <c r="CS165" s="96" t="s">
        <v>1146</v>
      </c>
      <c r="CT165" s="96" t="s">
        <v>1146</v>
      </c>
      <c r="CU165" s="96" t="s">
        <v>1146</v>
      </c>
      <c r="CV165" s="96" t="s">
        <v>1146</v>
      </c>
      <c r="CW165" s="96" t="s">
        <v>1146</v>
      </c>
      <c r="CX165" s="96" t="s">
        <v>1146</v>
      </c>
      <c r="CY165" s="96" t="s">
        <v>1146</v>
      </c>
      <c r="CZ165" s="96" t="s">
        <v>1146</v>
      </c>
      <c r="DA165" s="96" t="s">
        <v>1146</v>
      </c>
      <c r="DB165" s="96" t="s">
        <v>1146</v>
      </c>
      <c r="DC165" s="96" t="s">
        <v>1146</v>
      </c>
      <c r="DD165" s="96" t="s">
        <v>1146</v>
      </c>
      <c r="DE165" s="96" t="s">
        <v>1146</v>
      </c>
      <c r="DF165" s="96" t="s">
        <v>1146</v>
      </c>
      <c r="DG165" s="96" t="s">
        <v>1146</v>
      </c>
    </row>
    <row r="166" spans="1:111" ht="31.5">
      <c r="A166" s="137">
        <v>160</v>
      </c>
      <c r="B166" s="105">
        <v>312</v>
      </c>
      <c r="C166" s="106" t="s">
        <v>264</v>
      </c>
      <c r="D166" s="107" t="s">
        <v>25</v>
      </c>
      <c r="E166" s="106" t="s">
        <v>265</v>
      </c>
      <c r="F166" s="107" t="s">
        <v>25</v>
      </c>
      <c r="G166" s="102"/>
      <c r="H166" s="102"/>
      <c r="I166" s="102"/>
      <c r="J166" s="102"/>
      <c r="K166" s="99" t="s">
        <v>1136</v>
      </c>
      <c r="L166" s="100" t="s">
        <v>1063</v>
      </c>
      <c r="M166" s="101" t="s">
        <v>648</v>
      </c>
      <c r="N166" s="102"/>
      <c r="O166" s="102"/>
      <c r="P166" s="102"/>
      <c r="Q166" s="102"/>
      <c r="R166" s="102"/>
      <c r="S166" s="102"/>
      <c r="T166" s="102"/>
      <c r="U166" s="102"/>
      <c r="V166" s="102"/>
      <c r="W166" s="102"/>
      <c r="X166" s="139">
        <f t="shared" si="22"/>
        <v>0</v>
      </c>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70">
        <f t="shared" si="23"/>
        <v>0</v>
      </c>
      <c r="CX166" s="169" t="e">
        <f t="shared" si="24"/>
        <v>#DIV/0!</v>
      </c>
      <c r="CY166" s="170">
        <f t="shared" si="25"/>
        <v>0</v>
      </c>
      <c r="CZ166" s="169" t="e">
        <f t="shared" si="26"/>
        <v>#DIV/0!</v>
      </c>
      <c r="DA166" s="170">
        <f t="shared" si="27"/>
        <v>0</v>
      </c>
      <c r="DB166" s="169" t="e">
        <f t="shared" si="28"/>
        <v>#DIV/0!</v>
      </c>
      <c r="DC166" s="170">
        <f t="shared" si="29"/>
        <v>0</v>
      </c>
      <c r="DD166" s="169" t="e">
        <f t="shared" si="30"/>
        <v>#DIV/0!</v>
      </c>
      <c r="DE166" s="171" t="e">
        <f t="shared" si="31"/>
        <v>#DIV/0!</v>
      </c>
      <c r="DF166" s="171" t="e">
        <f t="shared" si="32"/>
        <v>#DIV/0!</v>
      </c>
      <c r="DG166" s="102"/>
    </row>
    <row r="167" spans="1:111" ht="19.5" customHeight="1">
      <c r="A167" s="137">
        <v>161</v>
      </c>
      <c r="B167" s="95">
        <v>313</v>
      </c>
      <c r="C167" s="234" t="s">
        <v>993</v>
      </c>
      <c r="D167" s="234"/>
      <c r="E167" s="234"/>
      <c r="F167" s="96" t="s">
        <v>1146</v>
      </c>
      <c r="G167" s="96" t="s">
        <v>1146</v>
      </c>
      <c r="H167" s="96" t="s">
        <v>1146</v>
      </c>
      <c r="I167" s="96" t="s">
        <v>1146</v>
      </c>
      <c r="J167" s="96" t="s">
        <v>1146</v>
      </c>
      <c r="K167" s="96" t="s">
        <v>1146</v>
      </c>
      <c r="L167" s="96" t="s">
        <v>1146</v>
      </c>
      <c r="M167" s="96" t="s">
        <v>1146</v>
      </c>
      <c r="N167" s="96" t="s">
        <v>1146</v>
      </c>
      <c r="O167" s="96" t="s">
        <v>1146</v>
      </c>
      <c r="P167" s="96" t="s">
        <v>1146</v>
      </c>
      <c r="Q167" s="96" t="s">
        <v>1146</v>
      </c>
      <c r="R167" s="96" t="s">
        <v>1146</v>
      </c>
      <c r="S167" s="96" t="s">
        <v>1146</v>
      </c>
      <c r="T167" s="96" t="s">
        <v>1146</v>
      </c>
      <c r="U167" s="96" t="s">
        <v>1146</v>
      </c>
      <c r="V167" s="96" t="s">
        <v>1146</v>
      </c>
      <c r="W167" s="96" t="s">
        <v>1146</v>
      </c>
      <c r="X167" s="96" t="s">
        <v>1146</v>
      </c>
      <c r="Y167" s="96" t="s">
        <v>1146</v>
      </c>
      <c r="Z167" s="96" t="s">
        <v>1146</v>
      </c>
      <c r="AA167" s="96" t="s">
        <v>1146</v>
      </c>
      <c r="AB167" s="96" t="s">
        <v>1146</v>
      </c>
      <c r="AC167" s="96" t="s">
        <v>1146</v>
      </c>
      <c r="AD167" s="96" t="s">
        <v>1146</v>
      </c>
      <c r="AE167" s="96" t="s">
        <v>1146</v>
      </c>
      <c r="AF167" s="96" t="s">
        <v>1146</v>
      </c>
      <c r="AG167" s="96" t="s">
        <v>1146</v>
      </c>
      <c r="AH167" s="96" t="s">
        <v>1146</v>
      </c>
      <c r="AI167" s="96" t="s">
        <v>1146</v>
      </c>
      <c r="AJ167" s="96" t="s">
        <v>1146</v>
      </c>
      <c r="AK167" s="96" t="s">
        <v>1146</v>
      </c>
      <c r="AL167" s="96" t="s">
        <v>1146</v>
      </c>
      <c r="AM167" s="96" t="s">
        <v>1146</v>
      </c>
      <c r="AN167" s="96" t="s">
        <v>1146</v>
      </c>
      <c r="AO167" s="96" t="s">
        <v>1146</v>
      </c>
      <c r="AP167" s="96" t="s">
        <v>1146</v>
      </c>
      <c r="AQ167" s="96" t="s">
        <v>1146</v>
      </c>
      <c r="AR167" s="96" t="s">
        <v>1146</v>
      </c>
      <c r="AS167" s="96" t="s">
        <v>1146</v>
      </c>
      <c r="AT167" s="96" t="s">
        <v>1146</v>
      </c>
      <c r="AU167" s="96" t="s">
        <v>1146</v>
      </c>
      <c r="AV167" s="96" t="s">
        <v>1146</v>
      </c>
      <c r="AW167" s="96" t="s">
        <v>1146</v>
      </c>
      <c r="AX167" s="96" t="s">
        <v>1146</v>
      </c>
      <c r="AY167" s="96" t="s">
        <v>1146</v>
      </c>
      <c r="AZ167" s="96" t="s">
        <v>1146</v>
      </c>
      <c r="BA167" s="96" t="s">
        <v>1146</v>
      </c>
      <c r="BB167" s="96" t="s">
        <v>1146</v>
      </c>
      <c r="BC167" s="96" t="s">
        <v>1146</v>
      </c>
      <c r="BD167" s="96" t="s">
        <v>1146</v>
      </c>
      <c r="BE167" s="96" t="s">
        <v>1146</v>
      </c>
      <c r="BF167" s="96" t="s">
        <v>1146</v>
      </c>
      <c r="BG167" s="96" t="s">
        <v>1146</v>
      </c>
      <c r="BH167" s="96" t="s">
        <v>1146</v>
      </c>
      <c r="BI167" s="96" t="s">
        <v>1146</v>
      </c>
      <c r="BJ167" s="96" t="s">
        <v>1146</v>
      </c>
      <c r="BK167" s="96" t="s">
        <v>1146</v>
      </c>
      <c r="BL167" s="96" t="s">
        <v>1146</v>
      </c>
      <c r="BM167" s="96" t="s">
        <v>1146</v>
      </c>
      <c r="BN167" s="96" t="s">
        <v>1146</v>
      </c>
      <c r="BO167" s="96" t="s">
        <v>1146</v>
      </c>
      <c r="BP167" s="96" t="s">
        <v>1146</v>
      </c>
      <c r="BQ167" s="96" t="s">
        <v>1146</v>
      </c>
      <c r="BR167" s="96" t="s">
        <v>1146</v>
      </c>
      <c r="BS167" s="96" t="s">
        <v>1146</v>
      </c>
      <c r="BT167" s="96" t="s">
        <v>1146</v>
      </c>
      <c r="BU167" s="96" t="s">
        <v>1146</v>
      </c>
      <c r="BV167" s="96" t="s">
        <v>1146</v>
      </c>
      <c r="BW167" s="96" t="s">
        <v>1146</v>
      </c>
      <c r="BX167" s="96" t="s">
        <v>1146</v>
      </c>
      <c r="BY167" s="96" t="s">
        <v>1146</v>
      </c>
      <c r="BZ167" s="96" t="s">
        <v>1146</v>
      </c>
      <c r="CA167" s="96" t="s">
        <v>1146</v>
      </c>
      <c r="CB167" s="96" t="s">
        <v>1146</v>
      </c>
      <c r="CC167" s="96" t="s">
        <v>1146</v>
      </c>
      <c r="CD167" s="96" t="s">
        <v>1146</v>
      </c>
      <c r="CE167" s="96" t="s">
        <v>1146</v>
      </c>
      <c r="CF167" s="96" t="s">
        <v>1146</v>
      </c>
      <c r="CG167" s="96" t="s">
        <v>1146</v>
      </c>
      <c r="CH167" s="96" t="s">
        <v>1146</v>
      </c>
      <c r="CI167" s="96" t="s">
        <v>1146</v>
      </c>
      <c r="CJ167" s="96" t="s">
        <v>1146</v>
      </c>
      <c r="CK167" s="96" t="s">
        <v>1146</v>
      </c>
      <c r="CL167" s="96" t="s">
        <v>1146</v>
      </c>
      <c r="CM167" s="96" t="s">
        <v>1146</v>
      </c>
      <c r="CN167" s="96" t="s">
        <v>1146</v>
      </c>
      <c r="CO167" s="96" t="s">
        <v>1146</v>
      </c>
      <c r="CP167" s="96" t="s">
        <v>1146</v>
      </c>
      <c r="CQ167" s="96" t="s">
        <v>1146</v>
      </c>
      <c r="CR167" s="96" t="s">
        <v>1146</v>
      </c>
      <c r="CS167" s="96" t="s">
        <v>1146</v>
      </c>
      <c r="CT167" s="96" t="s">
        <v>1146</v>
      </c>
      <c r="CU167" s="96" t="s">
        <v>1146</v>
      </c>
      <c r="CV167" s="96" t="s">
        <v>1146</v>
      </c>
      <c r="CW167" s="96" t="s">
        <v>1146</v>
      </c>
      <c r="CX167" s="96" t="s">
        <v>1146</v>
      </c>
      <c r="CY167" s="96" t="s">
        <v>1146</v>
      </c>
      <c r="CZ167" s="96" t="s">
        <v>1146</v>
      </c>
      <c r="DA167" s="96" t="s">
        <v>1146</v>
      </c>
      <c r="DB167" s="96" t="s">
        <v>1146</v>
      </c>
      <c r="DC167" s="96" t="s">
        <v>1146</v>
      </c>
      <c r="DD167" s="96" t="s">
        <v>1146</v>
      </c>
      <c r="DE167" s="96" t="s">
        <v>1146</v>
      </c>
      <c r="DF167" s="96" t="s">
        <v>1146</v>
      </c>
      <c r="DG167" s="96" t="s">
        <v>1146</v>
      </c>
    </row>
    <row r="168" spans="1:111" ht="48.75" customHeight="1">
      <c r="A168" s="137">
        <v>162</v>
      </c>
      <c r="B168" s="105">
        <v>316</v>
      </c>
      <c r="C168" s="106" t="s">
        <v>705</v>
      </c>
      <c r="D168" s="107" t="s">
        <v>23</v>
      </c>
      <c r="E168" s="106" t="s">
        <v>706</v>
      </c>
      <c r="F168" s="107" t="s">
        <v>25</v>
      </c>
      <c r="G168" s="102"/>
      <c r="H168" s="102"/>
      <c r="I168" s="102"/>
      <c r="J168" s="102"/>
      <c r="K168" s="99" t="s">
        <v>1136</v>
      </c>
      <c r="L168" s="100" t="s">
        <v>1063</v>
      </c>
      <c r="M168" s="101" t="s">
        <v>648</v>
      </c>
      <c r="N168" s="102"/>
      <c r="O168" s="102"/>
      <c r="P168" s="102"/>
      <c r="Q168" s="102"/>
      <c r="R168" s="102"/>
      <c r="S168" s="102"/>
      <c r="T168" s="102"/>
      <c r="U168" s="102"/>
      <c r="V168" s="102"/>
      <c r="W168" s="102"/>
      <c r="X168" s="139">
        <f t="shared" si="22"/>
        <v>0</v>
      </c>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70">
        <f t="shared" si="23"/>
        <v>0</v>
      </c>
      <c r="CX168" s="169" t="e">
        <f t="shared" si="24"/>
        <v>#DIV/0!</v>
      </c>
      <c r="CY168" s="170">
        <f t="shared" si="25"/>
        <v>0</v>
      </c>
      <c r="CZ168" s="169" t="e">
        <f t="shared" si="26"/>
        <v>#DIV/0!</v>
      </c>
      <c r="DA168" s="170">
        <f t="shared" si="27"/>
        <v>0</v>
      </c>
      <c r="DB168" s="169" t="e">
        <f t="shared" si="28"/>
        <v>#DIV/0!</v>
      </c>
      <c r="DC168" s="170">
        <f t="shared" si="29"/>
        <v>0</v>
      </c>
      <c r="DD168" s="169" t="e">
        <f t="shared" si="30"/>
        <v>#DIV/0!</v>
      </c>
      <c r="DE168" s="171" t="e">
        <f t="shared" si="31"/>
        <v>#DIV/0!</v>
      </c>
      <c r="DF168" s="171" t="e">
        <f t="shared" si="32"/>
        <v>#DIV/0!</v>
      </c>
      <c r="DG168" s="102"/>
    </row>
    <row r="169" spans="1:111" ht="30.75" customHeight="1">
      <c r="A169" s="137">
        <v>163</v>
      </c>
      <c r="B169" s="105">
        <v>317</v>
      </c>
      <c r="C169" s="106" t="s">
        <v>708</v>
      </c>
      <c r="D169" s="107" t="s">
        <v>23</v>
      </c>
      <c r="E169" s="106" t="s">
        <v>707</v>
      </c>
      <c r="F169" s="107" t="s">
        <v>25</v>
      </c>
      <c r="G169" s="102"/>
      <c r="H169" s="102"/>
      <c r="I169" s="102"/>
      <c r="J169" s="102"/>
      <c r="K169" s="99" t="s">
        <v>1136</v>
      </c>
      <c r="L169" s="100" t="s">
        <v>1063</v>
      </c>
      <c r="M169" s="101" t="s">
        <v>648</v>
      </c>
      <c r="N169" s="102"/>
      <c r="O169" s="102"/>
      <c r="P169" s="102"/>
      <c r="Q169" s="102"/>
      <c r="R169" s="102"/>
      <c r="S169" s="102"/>
      <c r="T169" s="102"/>
      <c r="U169" s="102"/>
      <c r="V169" s="102"/>
      <c r="W169" s="102"/>
      <c r="X169" s="139">
        <f t="shared" si="22"/>
        <v>0</v>
      </c>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70">
        <f t="shared" si="23"/>
        <v>0</v>
      </c>
      <c r="CX169" s="169" t="e">
        <f t="shared" si="24"/>
        <v>#DIV/0!</v>
      </c>
      <c r="CY169" s="170">
        <f t="shared" si="25"/>
        <v>0</v>
      </c>
      <c r="CZ169" s="169" t="e">
        <f t="shared" si="26"/>
        <v>#DIV/0!</v>
      </c>
      <c r="DA169" s="170">
        <f t="shared" si="27"/>
        <v>0</v>
      </c>
      <c r="DB169" s="169" t="e">
        <f t="shared" si="28"/>
        <v>#DIV/0!</v>
      </c>
      <c r="DC169" s="170">
        <f t="shared" si="29"/>
        <v>0</v>
      </c>
      <c r="DD169" s="169" t="e">
        <f t="shared" si="30"/>
        <v>#DIV/0!</v>
      </c>
      <c r="DE169" s="171" t="e">
        <f t="shared" si="31"/>
        <v>#DIV/0!</v>
      </c>
      <c r="DF169" s="171" t="e">
        <f t="shared" si="32"/>
        <v>#DIV/0!</v>
      </c>
      <c r="DG169" s="102"/>
    </row>
    <row r="170" spans="1:111" ht="19.5" customHeight="1">
      <c r="A170" s="137">
        <v>164</v>
      </c>
      <c r="B170" s="95">
        <v>318</v>
      </c>
      <c r="C170" s="234" t="s">
        <v>996</v>
      </c>
      <c r="D170" s="234"/>
      <c r="E170" s="234"/>
      <c r="F170" s="96" t="s">
        <v>1146</v>
      </c>
      <c r="G170" s="96" t="s">
        <v>1146</v>
      </c>
      <c r="H170" s="96" t="s">
        <v>1146</v>
      </c>
      <c r="I170" s="96" t="s">
        <v>1146</v>
      </c>
      <c r="J170" s="96" t="s">
        <v>1146</v>
      </c>
      <c r="K170" s="96" t="s">
        <v>1146</v>
      </c>
      <c r="L170" s="96" t="s">
        <v>1146</v>
      </c>
      <c r="M170" s="96" t="s">
        <v>1146</v>
      </c>
      <c r="N170" s="96" t="s">
        <v>1146</v>
      </c>
      <c r="O170" s="96" t="s">
        <v>1146</v>
      </c>
      <c r="P170" s="96" t="s">
        <v>1146</v>
      </c>
      <c r="Q170" s="96" t="s">
        <v>1146</v>
      </c>
      <c r="R170" s="96" t="s">
        <v>1146</v>
      </c>
      <c r="S170" s="96" t="s">
        <v>1146</v>
      </c>
      <c r="T170" s="96" t="s">
        <v>1146</v>
      </c>
      <c r="U170" s="96" t="s">
        <v>1146</v>
      </c>
      <c r="V170" s="96" t="s">
        <v>1146</v>
      </c>
      <c r="W170" s="96" t="s">
        <v>1146</v>
      </c>
      <c r="X170" s="96" t="s">
        <v>1146</v>
      </c>
      <c r="Y170" s="96" t="s">
        <v>1146</v>
      </c>
      <c r="Z170" s="96" t="s">
        <v>1146</v>
      </c>
      <c r="AA170" s="96" t="s">
        <v>1146</v>
      </c>
      <c r="AB170" s="96" t="s">
        <v>1146</v>
      </c>
      <c r="AC170" s="96" t="s">
        <v>1146</v>
      </c>
      <c r="AD170" s="96" t="s">
        <v>1146</v>
      </c>
      <c r="AE170" s="96" t="s">
        <v>1146</v>
      </c>
      <c r="AF170" s="96" t="s">
        <v>1146</v>
      </c>
      <c r="AG170" s="96" t="s">
        <v>1146</v>
      </c>
      <c r="AH170" s="96" t="s">
        <v>1146</v>
      </c>
      <c r="AI170" s="96" t="s">
        <v>1146</v>
      </c>
      <c r="AJ170" s="96" t="s">
        <v>1146</v>
      </c>
      <c r="AK170" s="96" t="s">
        <v>1146</v>
      </c>
      <c r="AL170" s="96" t="s">
        <v>1146</v>
      </c>
      <c r="AM170" s="96" t="s">
        <v>1146</v>
      </c>
      <c r="AN170" s="96" t="s">
        <v>1146</v>
      </c>
      <c r="AO170" s="96" t="s">
        <v>1146</v>
      </c>
      <c r="AP170" s="96" t="s">
        <v>1146</v>
      </c>
      <c r="AQ170" s="96" t="s">
        <v>1146</v>
      </c>
      <c r="AR170" s="96" t="s">
        <v>1146</v>
      </c>
      <c r="AS170" s="96" t="s">
        <v>1146</v>
      </c>
      <c r="AT170" s="96" t="s">
        <v>1146</v>
      </c>
      <c r="AU170" s="96" t="s">
        <v>1146</v>
      </c>
      <c r="AV170" s="96" t="s">
        <v>1146</v>
      </c>
      <c r="AW170" s="96" t="s">
        <v>1146</v>
      </c>
      <c r="AX170" s="96" t="s">
        <v>1146</v>
      </c>
      <c r="AY170" s="96" t="s">
        <v>1146</v>
      </c>
      <c r="AZ170" s="96" t="s">
        <v>1146</v>
      </c>
      <c r="BA170" s="96" t="s">
        <v>1146</v>
      </c>
      <c r="BB170" s="96" t="s">
        <v>1146</v>
      </c>
      <c r="BC170" s="96" t="s">
        <v>1146</v>
      </c>
      <c r="BD170" s="96" t="s">
        <v>1146</v>
      </c>
      <c r="BE170" s="96" t="s">
        <v>1146</v>
      </c>
      <c r="BF170" s="96" t="s">
        <v>1146</v>
      </c>
      <c r="BG170" s="96" t="s">
        <v>1146</v>
      </c>
      <c r="BH170" s="96" t="s">
        <v>1146</v>
      </c>
      <c r="BI170" s="96" t="s">
        <v>1146</v>
      </c>
      <c r="BJ170" s="96" t="s">
        <v>1146</v>
      </c>
      <c r="BK170" s="96" t="s">
        <v>1146</v>
      </c>
      <c r="BL170" s="96" t="s">
        <v>1146</v>
      </c>
      <c r="BM170" s="96" t="s">
        <v>1146</v>
      </c>
      <c r="BN170" s="96" t="s">
        <v>1146</v>
      </c>
      <c r="BO170" s="96" t="s">
        <v>1146</v>
      </c>
      <c r="BP170" s="96" t="s">
        <v>1146</v>
      </c>
      <c r="BQ170" s="96" t="s">
        <v>1146</v>
      </c>
      <c r="BR170" s="96" t="s">
        <v>1146</v>
      </c>
      <c r="BS170" s="96" t="s">
        <v>1146</v>
      </c>
      <c r="BT170" s="96" t="s">
        <v>1146</v>
      </c>
      <c r="BU170" s="96" t="s">
        <v>1146</v>
      </c>
      <c r="BV170" s="96" t="s">
        <v>1146</v>
      </c>
      <c r="BW170" s="96" t="s">
        <v>1146</v>
      </c>
      <c r="BX170" s="96" t="s">
        <v>1146</v>
      </c>
      <c r="BY170" s="96" t="s">
        <v>1146</v>
      </c>
      <c r="BZ170" s="96" t="s">
        <v>1146</v>
      </c>
      <c r="CA170" s="96" t="s">
        <v>1146</v>
      </c>
      <c r="CB170" s="96" t="s">
        <v>1146</v>
      </c>
      <c r="CC170" s="96" t="s">
        <v>1146</v>
      </c>
      <c r="CD170" s="96" t="s">
        <v>1146</v>
      </c>
      <c r="CE170" s="96" t="s">
        <v>1146</v>
      </c>
      <c r="CF170" s="96" t="s">
        <v>1146</v>
      </c>
      <c r="CG170" s="96" t="s">
        <v>1146</v>
      </c>
      <c r="CH170" s="96" t="s">
        <v>1146</v>
      </c>
      <c r="CI170" s="96" t="s">
        <v>1146</v>
      </c>
      <c r="CJ170" s="96" t="s">
        <v>1146</v>
      </c>
      <c r="CK170" s="96" t="s">
        <v>1146</v>
      </c>
      <c r="CL170" s="96" t="s">
        <v>1146</v>
      </c>
      <c r="CM170" s="96" t="s">
        <v>1146</v>
      </c>
      <c r="CN170" s="96" t="s">
        <v>1146</v>
      </c>
      <c r="CO170" s="96" t="s">
        <v>1146</v>
      </c>
      <c r="CP170" s="96" t="s">
        <v>1146</v>
      </c>
      <c r="CQ170" s="96" t="s">
        <v>1146</v>
      </c>
      <c r="CR170" s="96" t="s">
        <v>1146</v>
      </c>
      <c r="CS170" s="96" t="s">
        <v>1146</v>
      </c>
      <c r="CT170" s="96" t="s">
        <v>1146</v>
      </c>
      <c r="CU170" s="96" t="s">
        <v>1146</v>
      </c>
      <c r="CV170" s="96" t="s">
        <v>1146</v>
      </c>
      <c r="CW170" s="96" t="s">
        <v>1146</v>
      </c>
      <c r="CX170" s="96" t="s">
        <v>1146</v>
      </c>
      <c r="CY170" s="96" t="s">
        <v>1146</v>
      </c>
      <c r="CZ170" s="96" t="s">
        <v>1146</v>
      </c>
      <c r="DA170" s="96" t="s">
        <v>1146</v>
      </c>
      <c r="DB170" s="96" t="s">
        <v>1146</v>
      </c>
      <c r="DC170" s="96" t="s">
        <v>1146</v>
      </c>
      <c r="DD170" s="96" t="s">
        <v>1146</v>
      </c>
      <c r="DE170" s="96" t="s">
        <v>1146</v>
      </c>
      <c r="DF170" s="96" t="s">
        <v>1146</v>
      </c>
      <c r="DG170" s="96" t="s">
        <v>1146</v>
      </c>
    </row>
    <row r="171" spans="1:111" ht="31.5">
      <c r="A171" s="137">
        <v>165</v>
      </c>
      <c r="B171" s="105">
        <v>322</v>
      </c>
      <c r="C171" s="235" t="s">
        <v>710</v>
      </c>
      <c r="D171" s="110" t="s">
        <v>105</v>
      </c>
      <c r="E171" s="106" t="s">
        <v>270</v>
      </c>
      <c r="F171" s="107" t="s">
        <v>25</v>
      </c>
      <c r="G171" s="102"/>
      <c r="H171" s="102"/>
      <c r="I171" s="102"/>
      <c r="J171" s="102"/>
      <c r="K171" s="99" t="s">
        <v>1136</v>
      </c>
      <c r="L171" s="100" t="s">
        <v>1063</v>
      </c>
      <c r="M171" s="101" t="s">
        <v>648</v>
      </c>
      <c r="N171" s="102"/>
      <c r="O171" s="102"/>
      <c r="P171" s="102"/>
      <c r="Q171" s="102"/>
      <c r="R171" s="102"/>
      <c r="S171" s="102"/>
      <c r="T171" s="102"/>
      <c r="U171" s="102"/>
      <c r="V171" s="102"/>
      <c r="W171" s="102"/>
      <c r="X171" s="139">
        <f t="shared" si="22"/>
        <v>0</v>
      </c>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70">
        <f t="shared" si="23"/>
        <v>0</v>
      </c>
      <c r="CX171" s="169" t="e">
        <f t="shared" si="24"/>
        <v>#DIV/0!</v>
      </c>
      <c r="CY171" s="170">
        <f t="shared" si="25"/>
        <v>0</v>
      </c>
      <c r="CZ171" s="169" t="e">
        <f t="shared" si="26"/>
        <v>#DIV/0!</v>
      </c>
      <c r="DA171" s="170">
        <f t="shared" si="27"/>
        <v>0</v>
      </c>
      <c r="DB171" s="169" t="e">
        <f t="shared" si="28"/>
        <v>#DIV/0!</v>
      </c>
      <c r="DC171" s="170">
        <f t="shared" si="29"/>
        <v>0</v>
      </c>
      <c r="DD171" s="169" t="e">
        <f t="shared" si="30"/>
        <v>#DIV/0!</v>
      </c>
      <c r="DE171" s="171" t="e">
        <f t="shared" si="31"/>
        <v>#DIV/0!</v>
      </c>
      <c r="DF171" s="171" t="e">
        <f t="shared" si="32"/>
        <v>#DIV/0!</v>
      </c>
      <c r="DG171" s="102"/>
    </row>
    <row r="172" spans="1:111" ht="31.5">
      <c r="A172" s="137">
        <v>166</v>
      </c>
      <c r="B172" s="105">
        <v>323</v>
      </c>
      <c r="C172" s="235"/>
      <c r="D172" s="110" t="s">
        <v>105</v>
      </c>
      <c r="E172" s="106" t="s">
        <v>271</v>
      </c>
      <c r="F172" s="107" t="s">
        <v>25</v>
      </c>
      <c r="G172" s="102"/>
      <c r="H172" s="102"/>
      <c r="I172" s="102"/>
      <c r="J172" s="102"/>
      <c r="K172" s="99" t="s">
        <v>1136</v>
      </c>
      <c r="L172" s="100" t="s">
        <v>1063</v>
      </c>
      <c r="M172" s="101" t="s">
        <v>648</v>
      </c>
      <c r="N172" s="102"/>
      <c r="O172" s="102"/>
      <c r="P172" s="102"/>
      <c r="Q172" s="102"/>
      <c r="R172" s="102"/>
      <c r="S172" s="102"/>
      <c r="T172" s="102"/>
      <c r="U172" s="102"/>
      <c r="V172" s="102"/>
      <c r="W172" s="102"/>
      <c r="X172" s="139">
        <f t="shared" si="22"/>
        <v>0</v>
      </c>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70">
        <f t="shared" si="23"/>
        <v>0</v>
      </c>
      <c r="CX172" s="169" t="e">
        <f t="shared" si="24"/>
        <v>#DIV/0!</v>
      </c>
      <c r="CY172" s="170">
        <f t="shared" si="25"/>
        <v>0</v>
      </c>
      <c r="CZ172" s="169" t="e">
        <f t="shared" si="26"/>
        <v>#DIV/0!</v>
      </c>
      <c r="DA172" s="170">
        <f t="shared" si="27"/>
        <v>0</v>
      </c>
      <c r="DB172" s="169" t="e">
        <f t="shared" si="28"/>
        <v>#DIV/0!</v>
      </c>
      <c r="DC172" s="170">
        <f t="shared" si="29"/>
        <v>0</v>
      </c>
      <c r="DD172" s="169" t="e">
        <f t="shared" si="30"/>
        <v>#DIV/0!</v>
      </c>
      <c r="DE172" s="171" t="e">
        <f t="shared" si="31"/>
        <v>#DIV/0!</v>
      </c>
      <c r="DF172" s="171" t="e">
        <f t="shared" si="32"/>
        <v>#DIV/0!</v>
      </c>
      <c r="DG172" s="102"/>
    </row>
    <row r="173" spans="1:111" ht="31.5">
      <c r="A173" s="137">
        <v>167</v>
      </c>
      <c r="B173" s="105">
        <v>324</v>
      </c>
      <c r="C173" s="235"/>
      <c r="D173" s="110" t="s">
        <v>105</v>
      </c>
      <c r="E173" s="106" t="s">
        <v>272</v>
      </c>
      <c r="F173" s="107" t="s">
        <v>25</v>
      </c>
      <c r="G173" s="102"/>
      <c r="H173" s="102"/>
      <c r="I173" s="102"/>
      <c r="J173" s="102"/>
      <c r="K173" s="99" t="s">
        <v>1136</v>
      </c>
      <c r="L173" s="100" t="s">
        <v>1063</v>
      </c>
      <c r="M173" s="101" t="s">
        <v>648</v>
      </c>
      <c r="N173" s="102"/>
      <c r="O173" s="102"/>
      <c r="P173" s="102"/>
      <c r="Q173" s="102"/>
      <c r="R173" s="102"/>
      <c r="S173" s="102"/>
      <c r="T173" s="102"/>
      <c r="U173" s="102"/>
      <c r="V173" s="102"/>
      <c r="W173" s="102"/>
      <c r="X173" s="139">
        <f t="shared" si="22"/>
        <v>0</v>
      </c>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70">
        <f t="shared" si="23"/>
        <v>0</v>
      </c>
      <c r="CX173" s="169" t="e">
        <f t="shared" si="24"/>
        <v>#DIV/0!</v>
      </c>
      <c r="CY173" s="170">
        <f t="shared" si="25"/>
        <v>0</v>
      </c>
      <c r="CZ173" s="169" t="e">
        <f t="shared" si="26"/>
        <v>#DIV/0!</v>
      </c>
      <c r="DA173" s="170">
        <f t="shared" si="27"/>
        <v>0</v>
      </c>
      <c r="DB173" s="169" t="e">
        <f t="shared" si="28"/>
        <v>#DIV/0!</v>
      </c>
      <c r="DC173" s="170">
        <f t="shared" si="29"/>
        <v>0</v>
      </c>
      <c r="DD173" s="169" t="e">
        <f t="shared" si="30"/>
        <v>#DIV/0!</v>
      </c>
      <c r="DE173" s="171" t="e">
        <f t="shared" si="31"/>
        <v>#DIV/0!</v>
      </c>
      <c r="DF173" s="171" t="e">
        <f t="shared" si="32"/>
        <v>#DIV/0!</v>
      </c>
      <c r="DG173" s="102"/>
    </row>
    <row r="174" spans="1:111" ht="37.5" customHeight="1">
      <c r="A174" s="137">
        <v>168</v>
      </c>
      <c r="B174" s="105">
        <v>325</v>
      </c>
      <c r="C174" s="106" t="s">
        <v>1229</v>
      </c>
      <c r="D174" s="107" t="s">
        <v>26</v>
      </c>
      <c r="E174" s="106" t="s">
        <v>717</v>
      </c>
      <c r="F174" s="107" t="s">
        <v>26</v>
      </c>
      <c r="G174" s="102"/>
      <c r="H174" s="102"/>
      <c r="I174" s="102"/>
      <c r="J174" s="102"/>
      <c r="K174" s="99" t="s">
        <v>1136</v>
      </c>
      <c r="L174" s="100" t="s">
        <v>1063</v>
      </c>
      <c r="M174" s="101" t="s">
        <v>648</v>
      </c>
      <c r="N174" s="102"/>
      <c r="O174" s="102"/>
      <c r="P174" s="102"/>
      <c r="Q174" s="102"/>
      <c r="R174" s="102"/>
      <c r="S174" s="102"/>
      <c r="T174" s="102"/>
      <c r="U174" s="102"/>
      <c r="V174" s="102"/>
      <c r="W174" s="102"/>
      <c r="X174" s="139">
        <f t="shared" si="22"/>
        <v>0</v>
      </c>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70">
        <f t="shared" si="23"/>
        <v>0</v>
      </c>
      <c r="CX174" s="169" t="e">
        <f t="shared" si="24"/>
        <v>#DIV/0!</v>
      </c>
      <c r="CY174" s="170">
        <f t="shared" si="25"/>
        <v>0</v>
      </c>
      <c r="CZ174" s="169" t="e">
        <f t="shared" si="26"/>
        <v>#DIV/0!</v>
      </c>
      <c r="DA174" s="170">
        <f t="shared" si="27"/>
        <v>0</v>
      </c>
      <c r="DB174" s="169" t="e">
        <f t="shared" si="28"/>
        <v>#DIV/0!</v>
      </c>
      <c r="DC174" s="170">
        <f t="shared" si="29"/>
        <v>0</v>
      </c>
      <c r="DD174" s="169" t="e">
        <f t="shared" si="30"/>
        <v>#DIV/0!</v>
      </c>
      <c r="DE174" s="171" t="e">
        <f t="shared" si="31"/>
        <v>#DIV/0!</v>
      </c>
      <c r="DF174" s="171" t="e">
        <f t="shared" si="32"/>
        <v>#DIV/0!</v>
      </c>
      <c r="DG174" s="102"/>
    </row>
    <row r="175" spans="1:111" ht="19.5" customHeight="1">
      <c r="A175" s="137">
        <v>169</v>
      </c>
      <c r="B175" s="95">
        <v>326</v>
      </c>
      <c r="C175" s="234" t="s">
        <v>1115</v>
      </c>
      <c r="D175" s="234"/>
      <c r="E175" s="234"/>
      <c r="F175" s="96" t="s">
        <v>1146</v>
      </c>
      <c r="G175" s="96" t="s">
        <v>1146</v>
      </c>
      <c r="H175" s="96" t="s">
        <v>1146</v>
      </c>
      <c r="I175" s="96" t="s">
        <v>1146</v>
      </c>
      <c r="J175" s="96" t="s">
        <v>1146</v>
      </c>
      <c r="K175" s="96" t="s">
        <v>1146</v>
      </c>
      <c r="L175" s="96" t="s">
        <v>1146</v>
      </c>
      <c r="M175" s="96" t="s">
        <v>1146</v>
      </c>
      <c r="N175" s="96" t="s">
        <v>1146</v>
      </c>
      <c r="O175" s="96" t="s">
        <v>1146</v>
      </c>
      <c r="P175" s="96" t="s">
        <v>1146</v>
      </c>
      <c r="Q175" s="96" t="s">
        <v>1146</v>
      </c>
      <c r="R175" s="96" t="s">
        <v>1146</v>
      </c>
      <c r="S175" s="96" t="s">
        <v>1146</v>
      </c>
      <c r="T175" s="96" t="s">
        <v>1146</v>
      </c>
      <c r="U175" s="96" t="s">
        <v>1146</v>
      </c>
      <c r="V175" s="96" t="s">
        <v>1146</v>
      </c>
      <c r="W175" s="96" t="s">
        <v>1146</v>
      </c>
      <c r="X175" s="96" t="s">
        <v>1146</v>
      </c>
      <c r="Y175" s="96" t="s">
        <v>1146</v>
      </c>
      <c r="Z175" s="96" t="s">
        <v>1146</v>
      </c>
      <c r="AA175" s="96" t="s">
        <v>1146</v>
      </c>
      <c r="AB175" s="96" t="s">
        <v>1146</v>
      </c>
      <c r="AC175" s="96" t="s">
        <v>1146</v>
      </c>
      <c r="AD175" s="96" t="s">
        <v>1146</v>
      </c>
      <c r="AE175" s="96" t="s">
        <v>1146</v>
      </c>
      <c r="AF175" s="96" t="s">
        <v>1146</v>
      </c>
      <c r="AG175" s="96" t="s">
        <v>1146</v>
      </c>
      <c r="AH175" s="96" t="s">
        <v>1146</v>
      </c>
      <c r="AI175" s="96" t="s">
        <v>1146</v>
      </c>
      <c r="AJ175" s="96" t="s">
        <v>1146</v>
      </c>
      <c r="AK175" s="96" t="s">
        <v>1146</v>
      </c>
      <c r="AL175" s="96" t="s">
        <v>1146</v>
      </c>
      <c r="AM175" s="96" t="s">
        <v>1146</v>
      </c>
      <c r="AN175" s="96" t="s">
        <v>1146</v>
      </c>
      <c r="AO175" s="96" t="s">
        <v>1146</v>
      </c>
      <c r="AP175" s="96" t="s">
        <v>1146</v>
      </c>
      <c r="AQ175" s="96" t="s">
        <v>1146</v>
      </c>
      <c r="AR175" s="96" t="s">
        <v>1146</v>
      </c>
      <c r="AS175" s="96" t="s">
        <v>1146</v>
      </c>
      <c r="AT175" s="96" t="s">
        <v>1146</v>
      </c>
      <c r="AU175" s="96" t="s">
        <v>1146</v>
      </c>
      <c r="AV175" s="96" t="s">
        <v>1146</v>
      </c>
      <c r="AW175" s="96" t="s">
        <v>1146</v>
      </c>
      <c r="AX175" s="96" t="s">
        <v>1146</v>
      </c>
      <c r="AY175" s="96" t="s">
        <v>1146</v>
      </c>
      <c r="AZ175" s="96" t="s">
        <v>1146</v>
      </c>
      <c r="BA175" s="96" t="s">
        <v>1146</v>
      </c>
      <c r="BB175" s="96" t="s">
        <v>1146</v>
      </c>
      <c r="BC175" s="96" t="s">
        <v>1146</v>
      </c>
      <c r="BD175" s="96" t="s">
        <v>1146</v>
      </c>
      <c r="BE175" s="96" t="s">
        <v>1146</v>
      </c>
      <c r="BF175" s="96" t="s">
        <v>1146</v>
      </c>
      <c r="BG175" s="96" t="s">
        <v>1146</v>
      </c>
      <c r="BH175" s="96" t="s">
        <v>1146</v>
      </c>
      <c r="BI175" s="96" t="s">
        <v>1146</v>
      </c>
      <c r="BJ175" s="96" t="s">
        <v>1146</v>
      </c>
      <c r="BK175" s="96" t="s">
        <v>1146</v>
      </c>
      <c r="BL175" s="96" t="s">
        <v>1146</v>
      </c>
      <c r="BM175" s="96" t="s">
        <v>1146</v>
      </c>
      <c r="BN175" s="96" t="s">
        <v>1146</v>
      </c>
      <c r="BO175" s="96" t="s">
        <v>1146</v>
      </c>
      <c r="BP175" s="96" t="s">
        <v>1146</v>
      </c>
      <c r="BQ175" s="96" t="s">
        <v>1146</v>
      </c>
      <c r="BR175" s="96" t="s">
        <v>1146</v>
      </c>
      <c r="BS175" s="96" t="s">
        <v>1146</v>
      </c>
      <c r="BT175" s="96" t="s">
        <v>1146</v>
      </c>
      <c r="BU175" s="96" t="s">
        <v>1146</v>
      </c>
      <c r="BV175" s="96" t="s">
        <v>1146</v>
      </c>
      <c r="BW175" s="96" t="s">
        <v>1146</v>
      </c>
      <c r="BX175" s="96" t="s">
        <v>1146</v>
      </c>
      <c r="BY175" s="96" t="s">
        <v>1146</v>
      </c>
      <c r="BZ175" s="96" t="s">
        <v>1146</v>
      </c>
      <c r="CA175" s="96" t="s">
        <v>1146</v>
      </c>
      <c r="CB175" s="96" t="s">
        <v>1146</v>
      </c>
      <c r="CC175" s="96" t="s">
        <v>1146</v>
      </c>
      <c r="CD175" s="96" t="s">
        <v>1146</v>
      </c>
      <c r="CE175" s="96" t="s">
        <v>1146</v>
      </c>
      <c r="CF175" s="96" t="s">
        <v>1146</v>
      </c>
      <c r="CG175" s="96" t="s">
        <v>1146</v>
      </c>
      <c r="CH175" s="96" t="s">
        <v>1146</v>
      </c>
      <c r="CI175" s="96" t="s">
        <v>1146</v>
      </c>
      <c r="CJ175" s="96" t="s">
        <v>1146</v>
      </c>
      <c r="CK175" s="96" t="s">
        <v>1146</v>
      </c>
      <c r="CL175" s="96" t="s">
        <v>1146</v>
      </c>
      <c r="CM175" s="96" t="s">
        <v>1146</v>
      </c>
      <c r="CN175" s="96" t="s">
        <v>1146</v>
      </c>
      <c r="CO175" s="96" t="s">
        <v>1146</v>
      </c>
      <c r="CP175" s="96" t="s">
        <v>1146</v>
      </c>
      <c r="CQ175" s="96" t="s">
        <v>1146</v>
      </c>
      <c r="CR175" s="96" t="s">
        <v>1146</v>
      </c>
      <c r="CS175" s="96" t="s">
        <v>1146</v>
      </c>
      <c r="CT175" s="96" t="s">
        <v>1146</v>
      </c>
      <c r="CU175" s="96" t="s">
        <v>1146</v>
      </c>
      <c r="CV175" s="96" t="s">
        <v>1146</v>
      </c>
      <c r="CW175" s="96" t="s">
        <v>1146</v>
      </c>
      <c r="CX175" s="96" t="s">
        <v>1146</v>
      </c>
      <c r="CY175" s="96" t="s">
        <v>1146</v>
      </c>
      <c r="CZ175" s="96" t="s">
        <v>1146</v>
      </c>
      <c r="DA175" s="96" t="s">
        <v>1146</v>
      </c>
      <c r="DB175" s="96" t="s">
        <v>1146</v>
      </c>
      <c r="DC175" s="96" t="s">
        <v>1146</v>
      </c>
      <c r="DD175" s="96" t="s">
        <v>1146</v>
      </c>
      <c r="DE175" s="96" t="s">
        <v>1146</v>
      </c>
      <c r="DF175" s="96" t="s">
        <v>1146</v>
      </c>
      <c r="DG175" s="96" t="s">
        <v>1146</v>
      </c>
    </row>
    <row r="176" spans="1:111" ht="47.25">
      <c r="A176" s="137">
        <v>170</v>
      </c>
      <c r="B176" s="105">
        <v>329</v>
      </c>
      <c r="C176" s="106" t="s">
        <v>712</v>
      </c>
      <c r="D176" s="107" t="s">
        <v>23</v>
      </c>
      <c r="E176" s="106" t="s">
        <v>274</v>
      </c>
      <c r="F176" s="107" t="s">
        <v>25</v>
      </c>
      <c r="G176" s="102"/>
      <c r="H176" s="102"/>
      <c r="I176" s="102"/>
      <c r="J176" s="102"/>
      <c r="K176" s="99" t="s">
        <v>1136</v>
      </c>
      <c r="L176" s="100" t="s">
        <v>1063</v>
      </c>
      <c r="M176" s="101" t="s">
        <v>648</v>
      </c>
      <c r="N176" s="102"/>
      <c r="O176" s="102"/>
      <c r="P176" s="102"/>
      <c r="Q176" s="102"/>
      <c r="R176" s="102"/>
      <c r="S176" s="102"/>
      <c r="T176" s="102"/>
      <c r="U176" s="102"/>
      <c r="V176" s="102"/>
      <c r="W176" s="102"/>
      <c r="X176" s="139">
        <f t="shared" si="22"/>
        <v>0</v>
      </c>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70">
        <f t="shared" si="23"/>
        <v>0</v>
      </c>
      <c r="CX176" s="169" t="e">
        <f t="shared" si="24"/>
        <v>#DIV/0!</v>
      </c>
      <c r="CY176" s="170">
        <f t="shared" si="25"/>
        <v>0</v>
      </c>
      <c r="CZ176" s="169" t="e">
        <f t="shared" si="26"/>
        <v>#DIV/0!</v>
      </c>
      <c r="DA176" s="170">
        <f t="shared" si="27"/>
        <v>0</v>
      </c>
      <c r="DB176" s="169" t="e">
        <f t="shared" si="28"/>
        <v>#DIV/0!</v>
      </c>
      <c r="DC176" s="170">
        <f t="shared" si="29"/>
        <v>0</v>
      </c>
      <c r="DD176" s="169" t="e">
        <f t="shared" si="30"/>
        <v>#DIV/0!</v>
      </c>
      <c r="DE176" s="171" t="e">
        <f t="shared" si="31"/>
        <v>#DIV/0!</v>
      </c>
      <c r="DF176" s="171" t="e">
        <f t="shared" si="32"/>
        <v>#DIV/0!</v>
      </c>
      <c r="DG176" s="102"/>
    </row>
    <row r="177" spans="1:111" ht="36.75" customHeight="1">
      <c r="A177" s="137">
        <v>171</v>
      </c>
      <c r="B177" s="105">
        <v>334</v>
      </c>
      <c r="C177" s="106" t="s">
        <v>281</v>
      </c>
      <c r="D177" s="107" t="s">
        <v>25</v>
      </c>
      <c r="E177" s="106" t="s">
        <v>277</v>
      </c>
      <c r="F177" s="107" t="s">
        <v>25</v>
      </c>
      <c r="G177" s="102"/>
      <c r="H177" s="102"/>
      <c r="I177" s="102"/>
      <c r="J177" s="102"/>
      <c r="K177" s="99" t="s">
        <v>1136</v>
      </c>
      <c r="L177" s="100" t="s">
        <v>1063</v>
      </c>
      <c r="M177" s="101" t="s">
        <v>648</v>
      </c>
      <c r="N177" s="102"/>
      <c r="O177" s="102"/>
      <c r="P177" s="102"/>
      <c r="Q177" s="102"/>
      <c r="R177" s="102"/>
      <c r="S177" s="102"/>
      <c r="T177" s="102"/>
      <c r="U177" s="102"/>
      <c r="V177" s="102"/>
      <c r="W177" s="102"/>
      <c r="X177" s="139">
        <f t="shared" si="22"/>
        <v>0</v>
      </c>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70">
        <f t="shared" si="23"/>
        <v>0</v>
      </c>
      <c r="CX177" s="169" t="e">
        <f t="shared" si="24"/>
        <v>#DIV/0!</v>
      </c>
      <c r="CY177" s="170">
        <f t="shared" si="25"/>
        <v>0</v>
      </c>
      <c r="CZ177" s="169" t="e">
        <f t="shared" si="26"/>
        <v>#DIV/0!</v>
      </c>
      <c r="DA177" s="170">
        <f t="shared" si="27"/>
        <v>0</v>
      </c>
      <c r="DB177" s="169" t="e">
        <f t="shared" si="28"/>
        <v>#DIV/0!</v>
      </c>
      <c r="DC177" s="170">
        <f t="shared" si="29"/>
        <v>0</v>
      </c>
      <c r="DD177" s="169" t="e">
        <f t="shared" si="30"/>
        <v>#DIV/0!</v>
      </c>
      <c r="DE177" s="171" t="e">
        <f t="shared" si="31"/>
        <v>#DIV/0!</v>
      </c>
      <c r="DF177" s="171" t="e">
        <f t="shared" si="32"/>
        <v>#DIV/0!</v>
      </c>
      <c r="DG177" s="102"/>
    </row>
    <row r="178" spans="1:111" ht="31.5">
      <c r="A178" s="137">
        <v>172</v>
      </c>
      <c r="B178" s="105">
        <v>335</v>
      </c>
      <c r="C178" s="106" t="s">
        <v>280</v>
      </c>
      <c r="D178" s="107" t="s">
        <v>25</v>
      </c>
      <c r="E178" s="106" t="s">
        <v>279</v>
      </c>
      <c r="F178" s="107" t="s">
        <v>25</v>
      </c>
      <c r="G178" s="102"/>
      <c r="H178" s="102"/>
      <c r="I178" s="102"/>
      <c r="J178" s="102"/>
      <c r="K178" s="99" t="s">
        <v>1136</v>
      </c>
      <c r="L178" s="100" t="s">
        <v>1063</v>
      </c>
      <c r="M178" s="101" t="s">
        <v>648</v>
      </c>
      <c r="N178" s="102"/>
      <c r="O178" s="102"/>
      <c r="P178" s="102"/>
      <c r="Q178" s="102"/>
      <c r="R178" s="102"/>
      <c r="S178" s="102"/>
      <c r="T178" s="102"/>
      <c r="U178" s="102"/>
      <c r="V178" s="102"/>
      <c r="W178" s="102"/>
      <c r="X178" s="139">
        <f t="shared" si="22"/>
        <v>0</v>
      </c>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70">
        <f t="shared" si="23"/>
        <v>0</v>
      </c>
      <c r="CX178" s="169" t="e">
        <f t="shared" si="24"/>
        <v>#DIV/0!</v>
      </c>
      <c r="CY178" s="170">
        <f t="shared" si="25"/>
        <v>0</v>
      </c>
      <c r="CZ178" s="169" t="e">
        <f t="shared" si="26"/>
        <v>#DIV/0!</v>
      </c>
      <c r="DA178" s="170">
        <f t="shared" si="27"/>
        <v>0</v>
      </c>
      <c r="DB178" s="169" t="e">
        <f t="shared" si="28"/>
        <v>#DIV/0!</v>
      </c>
      <c r="DC178" s="170">
        <f t="shared" si="29"/>
        <v>0</v>
      </c>
      <c r="DD178" s="169" t="e">
        <f t="shared" si="30"/>
        <v>#DIV/0!</v>
      </c>
      <c r="DE178" s="171" t="e">
        <f t="shared" si="31"/>
        <v>#DIV/0!</v>
      </c>
      <c r="DF178" s="171" t="e">
        <f t="shared" si="32"/>
        <v>#DIV/0!</v>
      </c>
      <c r="DG178" s="102"/>
    </row>
    <row r="179" spans="1:111" ht="19.5" customHeight="1">
      <c r="A179" s="137">
        <v>173</v>
      </c>
      <c r="B179" s="95">
        <v>336</v>
      </c>
      <c r="C179" s="234" t="s">
        <v>995</v>
      </c>
      <c r="D179" s="234"/>
      <c r="E179" s="234"/>
      <c r="F179" s="96" t="s">
        <v>1146</v>
      </c>
      <c r="G179" s="96" t="s">
        <v>1146</v>
      </c>
      <c r="H179" s="96" t="s">
        <v>1146</v>
      </c>
      <c r="I179" s="96" t="s">
        <v>1146</v>
      </c>
      <c r="J179" s="96" t="s">
        <v>1146</v>
      </c>
      <c r="K179" s="96" t="s">
        <v>1146</v>
      </c>
      <c r="L179" s="96" t="s">
        <v>1146</v>
      </c>
      <c r="M179" s="96" t="s">
        <v>1146</v>
      </c>
      <c r="N179" s="96" t="s">
        <v>1146</v>
      </c>
      <c r="O179" s="96" t="s">
        <v>1146</v>
      </c>
      <c r="P179" s="96" t="s">
        <v>1146</v>
      </c>
      <c r="Q179" s="96" t="s">
        <v>1146</v>
      </c>
      <c r="R179" s="96" t="s">
        <v>1146</v>
      </c>
      <c r="S179" s="96" t="s">
        <v>1146</v>
      </c>
      <c r="T179" s="96" t="s">
        <v>1146</v>
      </c>
      <c r="U179" s="96" t="s">
        <v>1146</v>
      </c>
      <c r="V179" s="96" t="s">
        <v>1146</v>
      </c>
      <c r="W179" s="96" t="s">
        <v>1146</v>
      </c>
      <c r="X179" s="96" t="s">
        <v>1146</v>
      </c>
      <c r="Y179" s="96" t="s">
        <v>1146</v>
      </c>
      <c r="Z179" s="96" t="s">
        <v>1146</v>
      </c>
      <c r="AA179" s="96" t="s">
        <v>1146</v>
      </c>
      <c r="AB179" s="96" t="s">
        <v>1146</v>
      </c>
      <c r="AC179" s="96" t="s">
        <v>1146</v>
      </c>
      <c r="AD179" s="96" t="s">
        <v>1146</v>
      </c>
      <c r="AE179" s="96" t="s">
        <v>1146</v>
      </c>
      <c r="AF179" s="96" t="s">
        <v>1146</v>
      </c>
      <c r="AG179" s="96" t="s">
        <v>1146</v>
      </c>
      <c r="AH179" s="96" t="s">
        <v>1146</v>
      </c>
      <c r="AI179" s="96" t="s">
        <v>1146</v>
      </c>
      <c r="AJ179" s="96" t="s">
        <v>1146</v>
      </c>
      <c r="AK179" s="96" t="s">
        <v>1146</v>
      </c>
      <c r="AL179" s="96" t="s">
        <v>1146</v>
      </c>
      <c r="AM179" s="96" t="s">
        <v>1146</v>
      </c>
      <c r="AN179" s="96" t="s">
        <v>1146</v>
      </c>
      <c r="AO179" s="96" t="s">
        <v>1146</v>
      </c>
      <c r="AP179" s="96" t="s">
        <v>1146</v>
      </c>
      <c r="AQ179" s="96" t="s">
        <v>1146</v>
      </c>
      <c r="AR179" s="96" t="s">
        <v>1146</v>
      </c>
      <c r="AS179" s="96" t="s">
        <v>1146</v>
      </c>
      <c r="AT179" s="96" t="s">
        <v>1146</v>
      </c>
      <c r="AU179" s="96" t="s">
        <v>1146</v>
      </c>
      <c r="AV179" s="96" t="s">
        <v>1146</v>
      </c>
      <c r="AW179" s="96" t="s">
        <v>1146</v>
      </c>
      <c r="AX179" s="96" t="s">
        <v>1146</v>
      </c>
      <c r="AY179" s="96" t="s">
        <v>1146</v>
      </c>
      <c r="AZ179" s="96" t="s">
        <v>1146</v>
      </c>
      <c r="BA179" s="96" t="s">
        <v>1146</v>
      </c>
      <c r="BB179" s="96" t="s">
        <v>1146</v>
      </c>
      <c r="BC179" s="96" t="s">
        <v>1146</v>
      </c>
      <c r="BD179" s="96" t="s">
        <v>1146</v>
      </c>
      <c r="BE179" s="96" t="s">
        <v>1146</v>
      </c>
      <c r="BF179" s="96" t="s">
        <v>1146</v>
      </c>
      <c r="BG179" s="96" t="s">
        <v>1146</v>
      </c>
      <c r="BH179" s="96" t="s">
        <v>1146</v>
      </c>
      <c r="BI179" s="96" t="s">
        <v>1146</v>
      </c>
      <c r="BJ179" s="96" t="s">
        <v>1146</v>
      </c>
      <c r="BK179" s="96" t="s">
        <v>1146</v>
      </c>
      <c r="BL179" s="96" t="s">
        <v>1146</v>
      </c>
      <c r="BM179" s="96" t="s">
        <v>1146</v>
      </c>
      <c r="BN179" s="96" t="s">
        <v>1146</v>
      </c>
      <c r="BO179" s="96" t="s">
        <v>1146</v>
      </c>
      <c r="BP179" s="96" t="s">
        <v>1146</v>
      </c>
      <c r="BQ179" s="96" t="s">
        <v>1146</v>
      </c>
      <c r="BR179" s="96" t="s">
        <v>1146</v>
      </c>
      <c r="BS179" s="96" t="s">
        <v>1146</v>
      </c>
      <c r="BT179" s="96" t="s">
        <v>1146</v>
      </c>
      <c r="BU179" s="96" t="s">
        <v>1146</v>
      </c>
      <c r="BV179" s="96" t="s">
        <v>1146</v>
      </c>
      <c r="BW179" s="96" t="s">
        <v>1146</v>
      </c>
      <c r="BX179" s="96" t="s">
        <v>1146</v>
      </c>
      <c r="BY179" s="96" t="s">
        <v>1146</v>
      </c>
      <c r="BZ179" s="96" t="s">
        <v>1146</v>
      </c>
      <c r="CA179" s="96" t="s">
        <v>1146</v>
      </c>
      <c r="CB179" s="96" t="s">
        <v>1146</v>
      </c>
      <c r="CC179" s="96" t="s">
        <v>1146</v>
      </c>
      <c r="CD179" s="96" t="s">
        <v>1146</v>
      </c>
      <c r="CE179" s="96" t="s">
        <v>1146</v>
      </c>
      <c r="CF179" s="96" t="s">
        <v>1146</v>
      </c>
      <c r="CG179" s="96" t="s">
        <v>1146</v>
      </c>
      <c r="CH179" s="96" t="s">
        <v>1146</v>
      </c>
      <c r="CI179" s="96" t="s">
        <v>1146</v>
      </c>
      <c r="CJ179" s="96" t="s">
        <v>1146</v>
      </c>
      <c r="CK179" s="96" t="s">
        <v>1146</v>
      </c>
      <c r="CL179" s="96" t="s">
        <v>1146</v>
      </c>
      <c r="CM179" s="96" t="s">
        <v>1146</v>
      </c>
      <c r="CN179" s="96" t="s">
        <v>1146</v>
      </c>
      <c r="CO179" s="96" t="s">
        <v>1146</v>
      </c>
      <c r="CP179" s="96" t="s">
        <v>1146</v>
      </c>
      <c r="CQ179" s="96" t="s">
        <v>1146</v>
      </c>
      <c r="CR179" s="96" t="s">
        <v>1146</v>
      </c>
      <c r="CS179" s="96" t="s">
        <v>1146</v>
      </c>
      <c r="CT179" s="96" t="s">
        <v>1146</v>
      </c>
      <c r="CU179" s="96" t="s">
        <v>1146</v>
      </c>
      <c r="CV179" s="96" t="s">
        <v>1146</v>
      </c>
      <c r="CW179" s="96" t="s">
        <v>1146</v>
      </c>
      <c r="CX179" s="96" t="s">
        <v>1146</v>
      </c>
      <c r="CY179" s="96" t="s">
        <v>1146</v>
      </c>
      <c r="CZ179" s="96" t="s">
        <v>1146</v>
      </c>
      <c r="DA179" s="96" t="s">
        <v>1146</v>
      </c>
      <c r="DB179" s="96" t="s">
        <v>1146</v>
      </c>
      <c r="DC179" s="96" t="s">
        <v>1146</v>
      </c>
      <c r="DD179" s="96" t="s">
        <v>1146</v>
      </c>
      <c r="DE179" s="96" t="s">
        <v>1146</v>
      </c>
      <c r="DF179" s="96" t="s">
        <v>1146</v>
      </c>
      <c r="DG179" s="96" t="s">
        <v>1146</v>
      </c>
    </row>
    <row r="180" spans="1:111" ht="63">
      <c r="A180" s="137">
        <v>174</v>
      </c>
      <c r="B180" s="105">
        <v>339</v>
      </c>
      <c r="C180" s="106" t="s">
        <v>288</v>
      </c>
      <c r="D180" s="107" t="s">
        <v>25</v>
      </c>
      <c r="E180" s="106" t="s">
        <v>289</v>
      </c>
      <c r="F180" s="107" t="s">
        <v>25</v>
      </c>
      <c r="G180" s="102"/>
      <c r="H180" s="102"/>
      <c r="I180" s="102"/>
      <c r="J180" s="102"/>
      <c r="K180" s="99" t="s">
        <v>1136</v>
      </c>
      <c r="L180" s="100" t="s">
        <v>1063</v>
      </c>
      <c r="M180" s="101" t="s">
        <v>648</v>
      </c>
      <c r="N180" s="102"/>
      <c r="O180" s="102"/>
      <c r="P180" s="102"/>
      <c r="Q180" s="102"/>
      <c r="R180" s="102"/>
      <c r="S180" s="102"/>
      <c r="T180" s="102"/>
      <c r="U180" s="102"/>
      <c r="V180" s="102"/>
      <c r="W180" s="102"/>
      <c r="X180" s="139">
        <f t="shared" si="22"/>
        <v>0</v>
      </c>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70">
        <f t="shared" si="23"/>
        <v>0</v>
      </c>
      <c r="CX180" s="169" t="e">
        <f t="shared" si="24"/>
        <v>#DIV/0!</v>
      </c>
      <c r="CY180" s="170">
        <f t="shared" si="25"/>
        <v>0</v>
      </c>
      <c r="CZ180" s="169" t="e">
        <f t="shared" si="26"/>
        <v>#DIV/0!</v>
      </c>
      <c r="DA180" s="170">
        <f t="shared" si="27"/>
        <v>0</v>
      </c>
      <c r="DB180" s="169" t="e">
        <f t="shared" si="28"/>
        <v>#DIV/0!</v>
      </c>
      <c r="DC180" s="170">
        <f t="shared" si="29"/>
        <v>0</v>
      </c>
      <c r="DD180" s="169" t="e">
        <f t="shared" si="30"/>
        <v>#DIV/0!</v>
      </c>
      <c r="DE180" s="171" t="e">
        <f t="shared" si="31"/>
        <v>#DIV/0!</v>
      </c>
      <c r="DF180" s="171" t="e">
        <f t="shared" si="32"/>
        <v>#DIV/0!</v>
      </c>
      <c r="DG180" s="102"/>
    </row>
    <row r="181" spans="1:111" ht="31.5">
      <c r="A181" s="137">
        <v>175</v>
      </c>
      <c r="B181" s="105">
        <v>341</v>
      </c>
      <c r="C181" s="106" t="s">
        <v>718</v>
      </c>
      <c r="D181" s="107" t="s">
        <v>105</v>
      </c>
      <c r="E181" s="106" t="s">
        <v>292</v>
      </c>
      <c r="F181" s="107" t="s">
        <v>25</v>
      </c>
      <c r="G181" s="102"/>
      <c r="H181" s="102"/>
      <c r="I181" s="102"/>
      <c r="J181" s="102"/>
      <c r="K181" s="99" t="s">
        <v>1136</v>
      </c>
      <c r="L181" s="100" t="s">
        <v>1063</v>
      </c>
      <c r="M181" s="101" t="s">
        <v>648</v>
      </c>
      <c r="N181" s="102"/>
      <c r="O181" s="102"/>
      <c r="P181" s="102"/>
      <c r="Q181" s="102"/>
      <c r="R181" s="102"/>
      <c r="S181" s="102"/>
      <c r="T181" s="102"/>
      <c r="U181" s="102"/>
      <c r="V181" s="102"/>
      <c r="W181" s="102"/>
      <c r="X181" s="139">
        <f t="shared" si="22"/>
        <v>0</v>
      </c>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70">
        <f t="shared" si="23"/>
        <v>0</v>
      </c>
      <c r="CX181" s="169" t="e">
        <f t="shared" si="24"/>
        <v>#DIV/0!</v>
      </c>
      <c r="CY181" s="170">
        <f t="shared" si="25"/>
        <v>0</v>
      </c>
      <c r="CZ181" s="169" t="e">
        <f t="shared" si="26"/>
        <v>#DIV/0!</v>
      </c>
      <c r="DA181" s="170">
        <f t="shared" si="27"/>
        <v>0</v>
      </c>
      <c r="DB181" s="169" t="e">
        <f t="shared" si="28"/>
        <v>#DIV/0!</v>
      </c>
      <c r="DC181" s="170">
        <f t="shared" si="29"/>
        <v>0</v>
      </c>
      <c r="DD181" s="169" t="e">
        <f t="shared" si="30"/>
        <v>#DIV/0!</v>
      </c>
      <c r="DE181" s="171" t="e">
        <f t="shared" si="31"/>
        <v>#DIV/0!</v>
      </c>
      <c r="DF181" s="171" t="e">
        <f t="shared" si="32"/>
        <v>#DIV/0!</v>
      </c>
      <c r="DG181" s="102"/>
    </row>
    <row r="182" spans="1:111" ht="22.5" customHeight="1">
      <c r="A182" s="137">
        <v>176</v>
      </c>
      <c r="B182" s="105">
        <v>342</v>
      </c>
      <c r="C182" s="106" t="s">
        <v>293</v>
      </c>
      <c r="D182" s="107" t="s">
        <v>105</v>
      </c>
      <c r="E182" s="106" t="s">
        <v>722</v>
      </c>
      <c r="F182" s="107" t="s">
        <v>25</v>
      </c>
      <c r="G182" s="102"/>
      <c r="H182" s="102"/>
      <c r="I182" s="102"/>
      <c r="J182" s="102"/>
      <c r="K182" s="99" t="s">
        <v>1136</v>
      </c>
      <c r="L182" s="100" t="s">
        <v>1063</v>
      </c>
      <c r="M182" s="101" t="s">
        <v>648</v>
      </c>
      <c r="N182" s="102"/>
      <c r="O182" s="102"/>
      <c r="P182" s="102"/>
      <c r="Q182" s="102"/>
      <c r="R182" s="102"/>
      <c r="S182" s="102"/>
      <c r="T182" s="102"/>
      <c r="U182" s="102"/>
      <c r="V182" s="102"/>
      <c r="W182" s="102"/>
      <c r="X182" s="139">
        <f t="shared" si="22"/>
        <v>0</v>
      </c>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70">
        <f t="shared" si="23"/>
        <v>0</v>
      </c>
      <c r="CX182" s="169" t="e">
        <f t="shared" si="24"/>
        <v>#DIV/0!</v>
      </c>
      <c r="CY182" s="170">
        <f t="shared" si="25"/>
        <v>0</v>
      </c>
      <c r="CZ182" s="169" t="e">
        <f t="shared" si="26"/>
        <v>#DIV/0!</v>
      </c>
      <c r="DA182" s="170">
        <f t="shared" si="27"/>
        <v>0</v>
      </c>
      <c r="DB182" s="169" t="e">
        <f t="shared" si="28"/>
        <v>#DIV/0!</v>
      </c>
      <c r="DC182" s="170">
        <f t="shared" si="29"/>
        <v>0</v>
      </c>
      <c r="DD182" s="169" t="e">
        <f t="shared" si="30"/>
        <v>#DIV/0!</v>
      </c>
      <c r="DE182" s="171" t="e">
        <f t="shared" si="31"/>
        <v>#DIV/0!</v>
      </c>
      <c r="DF182" s="171" t="e">
        <f t="shared" si="32"/>
        <v>#DIV/0!</v>
      </c>
      <c r="DG182" s="102"/>
    </row>
    <row r="183" spans="1:111" ht="31.5">
      <c r="A183" s="137">
        <v>177</v>
      </c>
      <c r="B183" s="105">
        <v>343</v>
      </c>
      <c r="C183" s="106" t="s">
        <v>719</v>
      </c>
      <c r="D183" s="107" t="s">
        <v>105</v>
      </c>
      <c r="E183" s="106" t="s">
        <v>720</v>
      </c>
      <c r="F183" s="107" t="s">
        <v>105</v>
      </c>
      <c r="G183" s="102"/>
      <c r="H183" s="102"/>
      <c r="I183" s="102"/>
      <c r="J183" s="102"/>
      <c r="K183" s="99" t="s">
        <v>1136</v>
      </c>
      <c r="L183" s="100" t="s">
        <v>1063</v>
      </c>
      <c r="M183" s="101" t="s">
        <v>648</v>
      </c>
      <c r="N183" s="102"/>
      <c r="O183" s="102"/>
      <c r="P183" s="102"/>
      <c r="Q183" s="102"/>
      <c r="R183" s="102"/>
      <c r="S183" s="102"/>
      <c r="T183" s="102"/>
      <c r="U183" s="102"/>
      <c r="V183" s="102"/>
      <c r="W183" s="102"/>
      <c r="X183" s="139">
        <f t="shared" si="22"/>
        <v>0</v>
      </c>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70">
        <f t="shared" si="23"/>
        <v>0</v>
      </c>
      <c r="CX183" s="169" t="e">
        <f t="shared" si="24"/>
        <v>#DIV/0!</v>
      </c>
      <c r="CY183" s="170">
        <f t="shared" si="25"/>
        <v>0</v>
      </c>
      <c r="CZ183" s="169" t="e">
        <f t="shared" si="26"/>
        <v>#DIV/0!</v>
      </c>
      <c r="DA183" s="170">
        <f t="shared" si="27"/>
        <v>0</v>
      </c>
      <c r="DB183" s="169" t="e">
        <f t="shared" si="28"/>
        <v>#DIV/0!</v>
      </c>
      <c r="DC183" s="170">
        <f t="shared" si="29"/>
        <v>0</v>
      </c>
      <c r="DD183" s="169" t="e">
        <f t="shared" si="30"/>
        <v>#DIV/0!</v>
      </c>
      <c r="DE183" s="171" t="e">
        <f t="shared" si="31"/>
        <v>#DIV/0!</v>
      </c>
      <c r="DF183" s="171" t="e">
        <f t="shared" si="32"/>
        <v>#DIV/0!</v>
      </c>
      <c r="DG183" s="102"/>
    </row>
    <row r="184" spans="1:111" ht="31.5">
      <c r="A184" s="137">
        <v>178</v>
      </c>
      <c r="B184" s="105">
        <v>344</v>
      </c>
      <c r="C184" s="106" t="s">
        <v>721</v>
      </c>
      <c r="D184" s="107" t="s">
        <v>105</v>
      </c>
      <c r="E184" s="106" t="s">
        <v>724</v>
      </c>
      <c r="F184" s="107" t="s">
        <v>105</v>
      </c>
      <c r="G184" s="102"/>
      <c r="H184" s="102"/>
      <c r="I184" s="102"/>
      <c r="J184" s="102"/>
      <c r="K184" s="99" t="s">
        <v>1136</v>
      </c>
      <c r="L184" s="100" t="s">
        <v>1063</v>
      </c>
      <c r="M184" s="101" t="s">
        <v>648</v>
      </c>
      <c r="N184" s="102"/>
      <c r="O184" s="102"/>
      <c r="P184" s="102"/>
      <c r="Q184" s="102"/>
      <c r="R184" s="102"/>
      <c r="S184" s="102"/>
      <c r="T184" s="102"/>
      <c r="U184" s="102"/>
      <c r="V184" s="102"/>
      <c r="W184" s="102"/>
      <c r="X184" s="139">
        <f t="shared" si="22"/>
        <v>0</v>
      </c>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70">
        <f t="shared" si="23"/>
        <v>0</v>
      </c>
      <c r="CX184" s="169" t="e">
        <f t="shared" si="24"/>
        <v>#DIV/0!</v>
      </c>
      <c r="CY184" s="170">
        <f t="shared" si="25"/>
        <v>0</v>
      </c>
      <c r="CZ184" s="169" t="e">
        <f t="shared" si="26"/>
        <v>#DIV/0!</v>
      </c>
      <c r="DA184" s="170">
        <f t="shared" si="27"/>
        <v>0</v>
      </c>
      <c r="DB184" s="169" t="e">
        <f t="shared" si="28"/>
        <v>#DIV/0!</v>
      </c>
      <c r="DC184" s="170">
        <f t="shared" si="29"/>
        <v>0</v>
      </c>
      <c r="DD184" s="169" t="e">
        <f t="shared" si="30"/>
        <v>#DIV/0!</v>
      </c>
      <c r="DE184" s="171" t="e">
        <f t="shared" si="31"/>
        <v>#DIV/0!</v>
      </c>
      <c r="DF184" s="171" t="e">
        <f t="shared" si="32"/>
        <v>#DIV/0!</v>
      </c>
      <c r="DG184" s="102"/>
    </row>
    <row r="185" spans="1:111" ht="22.5" customHeight="1">
      <c r="A185" s="137">
        <v>179</v>
      </c>
      <c r="B185" s="105">
        <v>345</v>
      </c>
      <c r="C185" s="106" t="s">
        <v>723</v>
      </c>
      <c r="D185" s="107" t="s">
        <v>105</v>
      </c>
      <c r="E185" s="106" t="s">
        <v>725</v>
      </c>
      <c r="F185" s="107" t="s">
        <v>105</v>
      </c>
      <c r="G185" s="102"/>
      <c r="H185" s="102"/>
      <c r="I185" s="102"/>
      <c r="J185" s="102"/>
      <c r="K185" s="99" t="s">
        <v>1136</v>
      </c>
      <c r="L185" s="100" t="s">
        <v>1063</v>
      </c>
      <c r="M185" s="101" t="s">
        <v>648</v>
      </c>
      <c r="N185" s="102"/>
      <c r="O185" s="102"/>
      <c r="P185" s="102"/>
      <c r="Q185" s="102"/>
      <c r="R185" s="102"/>
      <c r="S185" s="102"/>
      <c r="T185" s="102"/>
      <c r="U185" s="102"/>
      <c r="V185" s="102"/>
      <c r="W185" s="102"/>
      <c r="X185" s="139">
        <f t="shared" si="22"/>
        <v>0</v>
      </c>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70">
        <f t="shared" si="23"/>
        <v>0</v>
      </c>
      <c r="CX185" s="169" t="e">
        <f t="shared" si="24"/>
        <v>#DIV/0!</v>
      </c>
      <c r="CY185" s="170">
        <f t="shared" si="25"/>
        <v>0</v>
      </c>
      <c r="CZ185" s="169" t="e">
        <f t="shared" si="26"/>
        <v>#DIV/0!</v>
      </c>
      <c r="DA185" s="170">
        <f t="shared" si="27"/>
        <v>0</v>
      </c>
      <c r="DB185" s="169" t="e">
        <f t="shared" si="28"/>
        <v>#DIV/0!</v>
      </c>
      <c r="DC185" s="170">
        <f t="shared" si="29"/>
        <v>0</v>
      </c>
      <c r="DD185" s="169" t="e">
        <f t="shared" si="30"/>
        <v>#DIV/0!</v>
      </c>
      <c r="DE185" s="171" t="e">
        <f t="shared" si="31"/>
        <v>#DIV/0!</v>
      </c>
      <c r="DF185" s="171" t="e">
        <f t="shared" si="32"/>
        <v>#DIV/0!</v>
      </c>
      <c r="DG185" s="102"/>
    </row>
    <row r="186" spans="1:111" ht="19.5" customHeight="1">
      <c r="A186" s="137">
        <v>180</v>
      </c>
      <c r="B186" s="95">
        <v>346</v>
      </c>
      <c r="C186" s="234" t="s">
        <v>351</v>
      </c>
      <c r="D186" s="234"/>
      <c r="E186" s="234"/>
      <c r="F186" s="96" t="s">
        <v>1146</v>
      </c>
      <c r="G186" s="96" t="s">
        <v>1146</v>
      </c>
      <c r="H186" s="96" t="s">
        <v>1146</v>
      </c>
      <c r="I186" s="96" t="s">
        <v>1146</v>
      </c>
      <c r="J186" s="96" t="s">
        <v>1146</v>
      </c>
      <c r="K186" s="96" t="s">
        <v>1146</v>
      </c>
      <c r="L186" s="96" t="s">
        <v>1146</v>
      </c>
      <c r="M186" s="96" t="s">
        <v>1146</v>
      </c>
      <c r="N186" s="96" t="s">
        <v>1146</v>
      </c>
      <c r="O186" s="96" t="s">
        <v>1146</v>
      </c>
      <c r="P186" s="96" t="s">
        <v>1146</v>
      </c>
      <c r="Q186" s="96" t="s">
        <v>1146</v>
      </c>
      <c r="R186" s="96" t="s">
        <v>1146</v>
      </c>
      <c r="S186" s="96" t="s">
        <v>1146</v>
      </c>
      <c r="T186" s="96" t="s">
        <v>1146</v>
      </c>
      <c r="U186" s="96" t="s">
        <v>1146</v>
      </c>
      <c r="V186" s="96" t="s">
        <v>1146</v>
      </c>
      <c r="W186" s="96" t="s">
        <v>1146</v>
      </c>
      <c r="X186" s="96" t="s">
        <v>1146</v>
      </c>
      <c r="Y186" s="96" t="s">
        <v>1146</v>
      </c>
      <c r="Z186" s="96" t="s">
        <v>1146</v>
      </c>
      <c r="AA186" s="96" t="s">
        <v>1146</v>
      </c>
      <c r="AB186" s="96" t="s">
        <v>1146</v>
      </c>
      <c r="AC186" s="96" t="s">
        <v>1146</v>
      </c>
      <c r="AD186" s="96" t="s">
        <v>1146</v>
      </c>
      <c r="AE186" s="96" t="s">
        <v>1146</v>
      </c>
      <c r="AF186" s="96" t="s">
        <v>1146</v>
      </c>
      <c r="AG186" s="96" t="s">
        <v>1146</v>
      </c>
      <c r="AH186" s="96" t="s">
        <v>1146</v>
      </c>
      <c r="AI186" s="96" t="s">
        <v>1146</v>
      </c>
      <c r="AJ186" s="96" t="s">
        <v>1146</v>
      </c>
      <c r="AK186" s="96" t="s">
        <v>1146</v>
      </c>
      <c r="AL186" s="96" t="s">
        <v>1146</v>
      </c>
      <c r="AM186" s="96" t="s">
        <v>1146</v>
      </c>
      <c r="AN186" s="96" t="s">
        <v>1146</v>
      </c>
      <c r="AO186" s="96" t="s">
        <v>1146</v>
      </c>
      <c r="AP186" s="96" t="s">
        <v>1146</v>
      </c>
      <c r="AQ186" s="96" t="s">
        <v>1146</v>
      </c>
      <c r="AR186" s="96" t="s">
        <v>1146</v>
      </c>
      <c r="AS186" s="96" t="s">
        <v>1146</v>
      </c>
      <c r="AT186" s="96" t="s">
        <v>1146</v>
      </c>
      <c r="AU186" s="96" t="s">
        <v>1146</v>
      </c>
      <c r="AV186" s="96" t="s">
        <v>1146</v>
      </c>
      <c r="AW186" s="96" t="s">
        <v>1146</v>
      </c>
      <c r="AX186" s="96" t="s">
        <v>1146</v>
      </c>
      <c r="AY186" s="96" t="s">
        <v>1146</v>
      </c>
      <c r="AZ186" s="96" t="s">
        <v>1146</v>
      </c>
      <c r="BA186" s="96" t="s">
        <v>1146</v>
      </c>
      <c r="BB186" s="96" t="s">
        <v>1146</v>
      </c>
      <c r="BC186" s="96" t="s">
        <v>1146</v>
      </c>
      <c r="BD186" s="96" t="s">
        <v>1146</v>
      </c>
      <c r="BE186" s="96" t="s">
        <v>1146</v>
      </c>
      <c r="BF186" s="96" t="s">
        <v>1146</v>
      </c>
      <c r="BG186" s="96" t="s">
        <v>1146</v>
      </c>
      <c r="BH186" s="96" t="s">
        <v>1146</v>
      </c>
      <c r="BI186" s="96" t="s">
        <v>1146</v>
      </c>
      <c r="BJ186" s="96" t="s">
        <v>1146</v>
      </c>
      <c r="BK186" s="96" t="s">
        <v>1146</v>
      </c>
      <c r="BL186" s="96" t="s">
        <v>1146</v>
      </c>
      <c r="BM186" s="96" t="s">
        <v>1146</v>
      </c>
      <c r="BN186" s="96" t="s">
        <v>1146</v>
      </c>
      <c r="BO186" s="96" t="s">
        <v>1146</v>
      </c>
      <c r="BP186" s="96" t="s">
        <v>1146</v>
      </c>
      <c r="BQ186" s="96" t="s">
        <v>1146</v>
      </c>
      <c r="BR186" s="96" t="s">
        <v>1146</v>
      </c>
      <c r="BS186" s="96" t="s">
        <v>1146</v>
      </c>
      <c r="BT186" s="96" t="s">
        <v>1146</v>
      </c>
      <c r="BU186" s="96" t="s">
        <v>1146</v>
      </c>
      <c r="BV186" s="96" t="s">
        <v>1146</v>
      </c>
      <c r="BW186" s="96" t="s">
        <v>1146</v>
      </c>
      <c r="BX186" s="96" t="s">
        <v>1146</v>
      </c>
      <c r="BY186" s="96" t="s">
        <v>1146</v>
      </c>
      <c r="BZ186" s="96" t="s">
        <v>1146</v>
      </c>
      <c r="CA186" s="96" t="s">
        <v>1146</v>
      </c>
      <c r="CB186" s="96" t="s">
        <v>1146</v>
      </c>
      <c r="CC186" s="96" t="s">
        <v>1146</v>
      </c>
      <c r="CD186" s="96" t="s">
        <v>1146</v>
      </c>
      <c r="CE186" s="96" t="s">
        <v>1146</v>
      </c>
      <c r="CF186" s="96" t="s">
        <v>1146</v>
      </c>
      <c r="CG186" s="96" t="s">
        <v>1146</v>
      </c>
      <c r="CH186" s="96" t="s">
        <v>1146</v>
      </c>
      <c r="CI186" s="96" t="s">
        <v>1146</v>
      </c>
      <c r="CJ186" s="96" t="s">
        <v>1146</v>
      </c>
      <c r="CK186" s="96" t="s">
        <v>1146</v>
      </c>
      <c r="CL186" s="96" t="s">
        <v>1146</v>
      </c>
      <c r="CM186" s="96" t="s">
        <v>1146</v>
      </c>
      <c r="CN186" s="96" t="s">
        <v>1146</v>
      </c>
      <c r="CO186" s="96" t="s">
        <v>1146</v>
      </c>
      <c r="CP186" s="96" t="s">
        <v>1146</v>
      </c>
      <c r="CQ186" s="96" t="s">
        <v>1146</v>
      </c>
      <c r="CR186" s="96" t="s">
        <v>1146</v>
      </c>
      <c r="CS186" s="96" t="s">
        <v>1146</v>
      </c>
      <c r="CT186" s="96" t="s">
        <v>1146</v>
      </c>
      <c r="CU186" s="96" t="s">
        <v>1146</v>
      </c>
      <c r="CV186" s="96" t="s">
        <v>1146</v>
      </c>
      <c r="CW186" s="96" t="s">
        <v>1146</v>
      </c>
      <c r="CX186" s="96" t="s">
        <v>1146</v>
      </c>
      <c r="CY186" s="96" t="s">
        <v>1146</v>
      </c>
      <c r="CZ186" s="96" t="s">
        <v>1146</v>
      </c>
      <c r="DA186" s="96" t="s">
        <v>1146</v>
      </c>
      <c r="DB186" s="96" t="s">
        <v>1146</v>
      </c>
      <c r="DC186" s="96" t="s">
        <v>1146</v>
      </c>
      <c r="DD186" s="96" t="s">
        <v>1146</v>
      </c>
      <c r="DE186" s="96" t="s">
        <v>1146</v>
      </c>
      <c r="DF186" s="96" t="s">
        <v>1146</v>
      </c>
      <c r="DG186" s="96" t="s">
        <v>1146</v>
      </c>
    </row>
    <row r="187" spans="1:111" ht="19.5" customHeight="1">
      <c r="A187" s="137">
        <v>181</v>
      </c>
      <c r="B187" s="95">
        <v>347</v>
      </c>
      <c r="C187" s="234" t="s">
        <v>352</v>
      </c>
      <c r="D187" s="234"/>
      <c r="E187" s="234"/>
      <c r="F187" s="96" t="s">
        <v>1146</v>
      </c>
      <c r="G187" s="96" t="s">
        <v>1146</v>
      </c>
      <c r="H187" s="96" t="s">
        <v>1146</v>
      </c>
      <c r="I187" s="96" t="s">
        <v>1146</v>
      </c>
      <c r="J187" s="96" t="s">
        <v>1146</v>
      </c>
      <c r="K187" s="96" t="s">
        <v>1146</v>
      </c>
      <c r="L187" s="96" t="s">
        <v>1146</v>
      </c>
      <c r="M187" s="96" t="s">
        <v>1146</v>
      </c>
      <c r="N187" s="96" t="s">
        <v>1146</v>
      </c>
      <c r="O187" s="96" t="s">
        <v>1146</v>
      </c>
      <c r="P187" s="96" t="s">
        <v>1146</v>
      </c>
      <c r="Q187" s="96" t="s">
        <v>1146</v>
      </c>
      <c r="R187" s="96" t="s">
        <v>1146</v>
      </c>
      <c r="S187" s="96" t="s">
        <v>1146</v>
      </c>
      <c r="T187" s="96" t="s">
        <v>1146</v>
      </c>
      <c r="U187" s="96" t="s">
        <v>1146</v>
      </c>
      <c r="V187" s="96" t="s">
        <v>1146</v>
      </c>
      <c r="W187" s="96" t="s">
        <v>1146</v>
      </c>
      <c r="X187" s="96" t="s">
        <v>1146</v>
      </c>
      <c r="Y187" s="96" t="s">
        <v>1146</v>
      </c>
      <c r="Z187" s="96" t="s">
        <v>1146</v>
      </c>
      <c r="AA187" s="96" t="s">
        <v>1146</v>
      </c>
      <c r="AB187" s="96" t="s">
        <v>1146</v>
      </c>
      <c r="AC187" s="96" t="s">
        <v>1146</v>
      </c>
      <c r="AD187" s="96" t="s">
        <v>1146</v>
      </c>
      <c r="AE187" s="96" t="s">
        <v>1146</v>
      </c>
      <c r="AF187" s="96" t="s">
        <v>1146</v>
      </c>
      <c r="AG187" s="96" t="s">
        <v>1146</v>
      </c>
      <c r="AH187" s="96" t="s">
        <v>1146</v>
      </c>
      <c r="AI187" s="96" t="s">
        <v>1146</v>
      </c>
      <c r="AJ187" s="96" t="s">
        <v>1146</v>
      </c>
      <c r="AK187" s="96" t="s">
        <v>1146</v>
      </c>
      <c r="AL187" s="96" t="s">
        <v>1146</v>
      </c>
      <c r="AM187" s="96" t="s">
        <v>1146</v>
      </c>
      <c r="AN187" s="96" t="s">
        <v>1146</v>
      </c>
      <c r="AO187" s="96" t="s">
        <v>1146</v>
      </c>
      <c r="AP187" s="96" t="s">
        <v>1146</v>
      </c>
      <c r="AQ187" s="96" t="s">
        <v>1146</v>
      </c>
      <c r="AR187" s="96" t="s">
        <v>1146</v>
      </c>
      <c r="AS187" s="96" t="s">
        <v>1146</v>
      </c>
      <c r="AT187" s="96" t="s">
        <v>1146</v>
      </c>
      <c r="AU187" s="96" t="s">
        <v>1146</v>
      </c>
      <c r="AV187" s="96" t="s">
        <v>1146</v>
      </c>
      <c r="AW187" s="96" t="s">
        <v>1146</v>
      </c>
      <c r="AX187" s="96" t="s">
        <v>1146</v>
      </c>
      <c r="AY187" s="96" t="s">
        <v>1146</v>
      </c>
      <c r="AZ187" s="96" t="s">
        <v>1146</v>
      </c>
      <c r="BA187" s="96" t="s">
        <v>1146</v>
      </c>
      <c r="BB187" s="96" t="s">
        <v>1146</v>
      </c>
      <c r="BC187" s="96" t="s">
        <v>1146</v>
      </c>
      <c r="BD187" s="96" t="s">
        <v>1146</v>
      </c>
      <c r="BE187" s="96" t="s">
        <v>1146</v>
      </c>
      <c r="BF187" s="96" t="s">
        <v>1146</v>
      </c>
      <c r="BG187" s="96" t="s">
        <v>1146</v>
      </c>
      <c r="BH187" s="96" t="s">
        <v>1146</v>
      </c>
      <c r="BI187" s="96" t="s">
        <v>1146</v>
      </c>
      <c r="BJ187" s="96" t="s">
        <v>1146</v>
      </c>
      <c r="BK187" s="96" t="s">
        <v>1146</v>
      </c>
      <c r="BL187" s="96" t="s">
        <v>1146</v>
      </c>
      <c r="BM187" s="96" t="s">
        <v>1146</v>
      </c>
      <c r="BN187" s="96" t="s">
        <v>1146</v>
      </c>
      <c r="BO187" s="96" t="s">
        <v>1146</v>
      </c>
      <c r="BP187" s="96" t="s">
        <v>1146</v>
      </c>
      <c r="BQ187" s="96" t="s">
        <v>1146</v>
      </c>
      <c r="BR187" s="96" t="s">
        <v>1146</v>
      </c>
      <c r="BS187" s="96" t="s">
        <v>1146</v>
      </c>
      <c r="BT187" s="96" t="s">
        <v>1146</v>
      </c>
      <c r="BU187" s="96" t="s">
        <v>1146</v>
      </c>
      <c r="BV187" s="96" t="s">
        <v>1146</v>
      </c>
      <c r="BW187" s="96" t="s">
        <v>1146</v>
      </c>
      <c r="BX187" s="96" t="s">
        <v>1146</v>
      </c>
      <c r="BY187" s="96" t="s">
        <v>1146</v>
      </c>
      <c r="BZ187" s="96" t="s">
        <v>1146</v>
      </c>
      <c r="CA187" s="96" t="s">
        <v>1146</v>
      </c>
      <c r="CB187" s="96" t="s">
        <v>1146</v>
      </c>
      <c r="CC187" s="96" t="s">
        <v>1146</v>
      </c>
      <c r="CD187" s="96" t="s">
        <v>1146</v>
      </c>
      <c r="CE187" s="96" t="s">
        <v>1146</v>
      </c>
      <c r="CF187" s="96" t="s">
        <v>1146</v>
      </c>
      <c r="CG187" s="96" t="s">
        <v>1146</v>
      </c>
      <c r="CH187" s="96" t="s">
        <v>1146</v>
      </c>
      <c r="CI187" s="96" t="s">
        <v>1146</v>
      </c>
      <c r="CJ187" s="96" t="s">
        <v>1146</v>
      </c>
      <c r="CK187" s="96" t="s">
        <v>1146</v>
      </c>
      <c r="CL187" s="96" t="s">
        <v>1146</v>
      </c>
      <c r="CM187" s="96" t="s">
        <v>1146</v>
      </c>
      <c r="CN187" s="96" t="s">
        <v>1146</v>
      </c>
      <c r="CO187" s="96" t="s">
        <v>1146</v>
      </c>
      <c r="CP187" s="96" t="s">
        <v>1146</v>
      </c>
      <c r="CQ187" s="96" t="s">
        <v>1146</v>
      </c>
      <c r="CR187" s="96" t="s">
        <v>1146</v>
      </c>
      <c r="CS187" s="96" t="s">
        <v>1146</v>
      </c>
      <c r="CT187" s="96" t="s">
        <v>1146</v>
      </c>
      <c r="CU187" s="96" t="s">
        <v>1146</v>
      </c>
      <c r="CV187" s="96" t="s">
        <v>1146</v>
      </c>
      <c r="CW187" s="96" t="s">
        <v>1146</v>
      </c>
      <c r="CX187" s="96" t="s">
        <v>1146</v>
      </c>
      <c r="CY187" s="96" t="s">
        <v>1146</v>
      </c>
      <c r="CZ187" s="96" t="s">
        <v>1146</v>
      </c>
      <c r="DA187" s="96" t="s">
        <v>1146</v>
      </c>
      <c r="DB187" s="96" t="s">
        <v>1146</v>
      </c>
      <c r="DC187" s="96" t="s">
        <v>1146</v>
      </c>
      <c r="DD187" s="96" t="s">
        <v>1146</v>
      </c>
      <c r="DE187" s="96" t="s">
        <v>1146</v>
      </c>
      <c r="DF187" s="96" t="s">
        <v>1146</v>
      </c>
      <c r="DG187" s="96" t="s">
        <v>1146</v>
      </c>
    </row>
    <row r="188" spans="1:111" ht="47.25">
      <c r="A188" s="137">
        <v>182</v>
      </c>
      <c r="B188" s="105">
        <v>350</v>
      </c>
      <c r="C188" s="106" t="s">
        <v>729</v>
      </c>
      <c r="D188" s="107" t="s">
        <v>23</v>
      </c>
      <c r="E188" s="106" t="s">
        <v>1053</v>
      </c>
      <c r="F188" s="107" t="s">
        <v>25</v>
      </c>
      <c r="G188" s="102"/>
      <c r="H188" s="102"/>
      <c r="I188" s="102"/>
      <c r="J188" s="102"/>
      <c r="K188" s="99" t="s">
        <v>1136</v>
      </c>
      <c r="L188" s="100" t="s">
        <v>1063</v>
      </c>
      <c r="M188" s="101" t="s">
        <v>648</v>
      </c>
      <c r="N188" s="102"/>
      <c r="O188" s="102"/>
      <c r="P188" s="102"/>
      <c r="Q188" s="102"/>
      <c r="R188" s="102"/>
      <c r="S188" s="102"/>
      <c r="T188" s="102"/>
      <c r="U188" s="102"/>
      <c r="V188" s="102"/>
      <c r="W188" s="102"/>
      <c r="X188" s="139">
        <f t="shared" si="22"/>
        <v>0</v>
      </c>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70">
        <f t="shared" si="23"/>
        <v>0</v>
      </c>
      <c r="CX188" s="169" t="e">
        <f t="shared" si="24"/>
        <v>#DIV/0!</v>
      </c>
      <c r="CY188" s="170">
        <f t="shared" si="25"/>
        <v>0</v>
      </c>
      <c r="CZ188" s="169" t="e">
        <f t="shared" si="26"/>
        <v>#DIV/0!</v>
      </c>
      <c r="DA188" s="170">
        <f t="shared" si="27"/>
        <v>0</v>
      </c>
      <c r="DB188" s="169" t="e">
        <f t="shared" si="28"/>
        <v>#DIV/0!</v>
      </c>
      <c r="DC188" s="170">
        <f t="shared" si="29"/>
        <v>0</v>
      </c>
      <c r="DD188" s="169" t="e">
        <f t="shared" si="30"/>
        <v>#DIV/0!</v>
      </c>
      <c r="DE188" s="171" t="e">
        <f t="shared" si="31"/>
        <v>#DIV/0!</v>
      </c>
      <c r="DF188" s="171" t="e">
        <f t="shared" si="32"/>
        <v>#DIV/0!</v>
      </c>
      <c r="DG188" s="102"/>
    </row>
    <row r="189" spans="1:111" ht="64.5" customHeight="1">
      <c r="A189" s="137">
        <v>183</v>
      </c>
      <c r="B189" s="105">
        <v>353</v>
      </c>
      <c r="C189" s="106" t="s">
        <v>735</v>
      </c>
      <c r="D189" s="107" t="s">
        <v>23</v>
      </c>
      <c r="E189" s="106" t="s">
        <v>736</v>
      </c>
      <c r="F189" s="107" t="s">
        <v>25</v>
      </c>
      <c r="G189" s="102"/>
      <c r="H189" s="102"/>
      <c r="I189" s="102"/>
      <c r="J189" s="102"/>
      <c r="K189" s="99" t="s">
        <v>1136</v>
      </c>
      <c r="L189" s="100" t="s">
        <v>1063</v>
      </c>
      <c r="M189" s="101" t="s">
        <v>648</v>
      </c>
      <c r="N189" s="102"/>
      <c r="O189" s="102"/>
      <c r="P189" s="102"/>
      <c r="Q189" s="102"/>
      <c r="R189" s="102"/>
      <c r="S189" s="102"/>
      <c r="T189" s="102"/>
      <c r="U189" s="102"/>
      <c r="V189" s="102"/>
      <c r="W189" s="102"/>
      <c r="X189" s="139">
        <f t="shared" si="22"/>
        <v>0</v>
      </c>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70">
        <f t="shared" si="23"/>
        <v>0</v>
      </c>
      <c r="CX189" s="169" t="e">
        <f t="shared" si="24"/>
        <v>#DIV/0!</v>
      </c>
      <c r="CY189" s="170">
        <f t="shared" si="25"/>
        <v>0</v>
      </c>
      <c r="CZ189" s="169" t="e">
        <f t="shared" si="26"/>
        <v>#DIV/0!</v>
      </c>
      <c r="DA189" s="170">
        <f t="shared" si="27"/>
        <v>0</v>
      </c>
      <c r="DB189" s="169" t="e">
        <f t="shared" si="28"/>
        <v>#DIV/0!</v>
      </c>
      <c r="DC189" s="170">
        <f t="shared" si="29"/>
        <v>0</v>
      </c>
      <c r="DD189" s="169" t="e">
        <f t="shared" si="30"/>
        <v>#DIV/0!</v>
      </c>
      <c r="DE189" s="171" t="e">
        <f t="shared" si="31"/>
        <v>#DIV/0!</v>
      </c>
      <c r="DF189" s="171" t="e">
        <f t="shared" si="32"/>
        <v>#DIV/0!</v>
      </c>
      <c r="DG189" s="102"/>
    </row>
    <row r="190" spans="1:111" ht="47.25">
      <c r="A190" s="137">
        <v>184</v>
      </c>
      <c r="B190" s="105">
        <v>356</v>
      </c>
      <c r="C190" s="106" t="s">
        <v>739</v>
      </c>
      <c r="D190" s="107" t="s">
        <v>25</v>
      </c>
      <c r="E190" s="106" t="s">
        <v>740</v>
      </c>
      <c r="F190" s="107" t="s">
        <v>25</v>
      </c>
      <c r="G190" s="102"/>
      <c r="H190" s="102"/>
      <c r="I190" s="102"/>
      <c r="J190" s="102"/>
      <c r="K190" s="99" t="s">
        <v>1136</v>
      </c>
      <c r="L190" s="100" t="s">
        <v>1063</v>
      </c>
      <c r="M190" s="101" t="s">
        <v>648</v>
      </c>
      <c r="N190" s="102"/>
      <c r="O190" s="102"/>
      <c r="P190" s="102"/>
      <c r="Q190" s="102"/>
      <c r="R190" s="102"/>
      <c r="S190" s="102"/>
      <c r="T190" s="102"/>
      <c r="U190" s="102"/>
      <c r="V190" s="102"/>
      <c r="W190" s="102"/>
      <c r="X190" s="139">
        <f t="shared" si="22"/>
        <v>0</v>
      </c>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70">
        <f t="shared" si="23"/>
        <v>0</v>
      </c>
      <c r="CX190" s="169" t="e">
        <f t="shared" si="24"/>
        <v>#DIV/0!</v>
      </c>
      <c r="CY190" s="170">
        <f t="shared" si="25"/>
        <v>0</v>
      </c>
      <c r="CZ190" s="169" t="e">
        <f t="shared" si="26"/>
        <v>#DIV/0!</v>
      </c>
      <c r="DA190" s="170">
        <f t="shared" si="27"/>
        <v>0</v>
      </c>
      <c r="DB190" s="169" t="e">
        <f t="shared" si="28"/>
        <v>#DIV/0!</v>
      </c>
      <c r="DC190" s="170">
        <f t="shared" si="29"/>
        <v>0</v>
      </c>
      <c r="DD190" s="169" t="e">
        <f t="shared" si="30"/>
        <v>#DIV/0!</v>
      </c>
      <c r="DE190" s="171" t="e">
        <f t="shared" si="31"/>
        <v>#DIV/0!</v>
      </c>
      <c r="DF190" s="171" t="e">
        <f t="shared" si="32"/>
        <v>#DIV/0!</v>
      </c>
      <c r="DG190" s="102"/>
    </row>
    <row r="191" spans="1:111" ht="34.5" customHeight="1">
      <c r="A191" s="137">
        <v>185</v>
      </c>
      <c r="B191" s="105">
        <v>359</v>
      </c>
      <c r="C191" s="106" t="s">
        <v>744</v>
      </c>
      <c r="D191" s="107" t="s">
        <v>23</v>
      </c>
      <c r="E191" s="106" t="s">
        <v>745</v>
      </c>
      <c r="F191" s="107" t="s">
        <v>25</v>
      </c>
      <c r="G191" s="102"/>
      <c r="H191" s="102"/>
      <c r="I191" s="102"/>
      <c r="J191" s="102"/>
      <c r="K191" s="99" t="s">
        <v>1136</v>
      </c>
      <c r="L191" s="100" t="s">
        <v>1063</v>
      </c>
      <c r="M191" s="101" t="s">
        <v>648</v>
      </c>
      <c r="N191" s="102"/>
      <c r="O191" s="102"/>
      <c r="P191" s="102"/>
      <c r="Q191" s="102"/>
      <c r="R191" s="102"/>
      <c r="S191" s="102"/>
      <c r="T191" s="102"/>
      <c r="U191" s="102"/>
      <c r="V191" s="102"/>
      <c r="W191" s="102"/>
      <c r="X191" s="139">
        <f t="shared" si="22"/>
        <v>0</v>
      </c>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70">
        <f t="shared" si="23"/>
        <v>0</v>
      </c>
      <c r="CX191" s="169" t="e">
        <f t="shared" si="24"/>
        <v>#DIV/0!</v>
      </c>
      <c r="CY191" s="170">
        <f t="shared" si="25"/>
        <v>0</v>
      </c>
      <c r="CZ191" s="169" t="e">
        <f t="shared" si="26"/>
        <v>#DIV/0!</v>
      </c>
      <c r="DA191" s="170">
        <f t="shared" si="27"/>
        <v>0</v>
      </c>
      <c r="DB191" s="169" t="e">
        <f t="shared" si="28"/>
        <v>#DIV/0!</v>
      </c>
      <c r="DC191" s="170">
        <f t="shared" si="29"/>
        <v>0</v>
      </c>
      <c r="DD191" s="169" t="e">
        <f t="shared" si="30"/>
        <v>#DIV/0!</v>
      </c>
      <c r="DE191" s="171" t="e">
        <f t="shared" si="31"/>
        <v>#DIV/0!</v>
      </c>
      <c r="DF191" s="171" t="e">
        <f t="shared" si="32"/>
        <v>#DIV/0!</v>
      </c>
      <c r="DG191" s="102"/>
    </row>
    <row r="192" spans="1:111" ht="27.75" customHeight="1">
      <c r="A192" s="137">
        <v>186</v>
      </c>
      <c r="B192" s="105">
        <v>360</v>
      </c>
      <c r="C192" s="106" t="s">
        <v>769</v>
      </c>
      <c r="D192" s="107" t="s">
        <v>105</v>
      </c>
      <c r="E192" s="106" t="s">
        <v>770</v>
      </c>
      <c r="F192" s="107" t="s">
        <v>105</v>
      </c>
      <c r="G192" s="102"/>
      <c r="H192" s="102"/>
      <c r="I192" s="102"/>
      <c r="J192" s="102"/>
      <c r="K192" s="99" t="s">
        <v>1136</v>
      </c>
      <c r="L192" s="100" t="s">
        <v>1063</v>
      </c>
      <c r="M192" s="101" t="s">
        <v>648</v>
      </c>
      <c r="N192" s="102"/>
      <c r="O192" s="102"/>
      <c r="P192" s="102"/>
      <c r="Q192" s="102"/>
      <c r="R192" s="102"/>
      <c r="S192" s="102"/>
      <c r="T192" s="102"/>
      <c r="U192" s="102"/>
      <c r="V192" s="102"/>
      <c r="W192" s="102"/>
      <c r="X192" s="139">
        <f t="shared" si="22"/>
        <v>0</v>
      </c>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70">
        <f t="shared" si="23"/>
        <v>0</v>
      </c>
      <c r="CX192" s="169" t="e">
        <f t="shared" si="24"/>
        <v>#DIV/0!</v>
      </c>
      <c r="CY192" s="170">
        <f t="shared" si="25"/>
        <v>0</v>
      </c>
      <c r="CZ192" s="169" t="e">
        <f t="shared" si="26"/>
        <v>#DIV/0!</v>
      </c>
      <c r="DA192" s="170">
        <f t="shared" si="27"/>
        <v>0</v>
      </c>
      <c r="DB192" s="169" t="e">
        <f t="shared" si="28"/>
        <v>#DIV/0!</v>
      </c>
      <c r="DC192" s="170">
        <f t="shared" si="29"/>
        <v>0</v>
      </c>
      <c r="DD192" s="169" t="e">
        <f t="shared" si="30"/>
        <v>#DIV/0!</v>
      </c>
      <c r="DE192" s="171" t="e">
        <f t="shared" si="31"/>
        <v>#DIV/0!</v>
      </c>
      <c r="DF192" s="171" t="e">
        <f t="shared" si="32"/>
        <v>#DIV/0!</v>
      </c>
      <c r="DG192" s="102"/>
    </row>
    <row r="193" spans="1:111" ht="19.5" customHeight="1">
      <c r="A193" s="137">
        <v>187</v>
      </c>
      <c r="B193" s="95">
        <v>361</v>
      </c>
      <c r="C193" s="234" t="s">
        <v>356</v>
      </c>
      <c r="D193" s="234"/>
      <c r="E193" s="234"/>
      <c r="F193" s="96" t="s">
        <v>1146</v>
      </c>
      <c r="G193" s="96" t="s">
        <v>1146</v>
      </c>
      <c r="H193" s="96" t="s">
        <v>1146</v>
      </c>
      <c r="I193" s="96" t="s">
        <v>1146</v>
      </c>
      <c r="J193" s="96" t="s">
        <v>1146</v>
      </c>
      <c r="K193" s="96" t="s">
        <v>1146</v>
      </c>
      <c r="L193" s="96" t="s">
        <v>1146</v>
      </c>
      <c r="M193" s="96" t="s">
        <v>1146</v>
      </c>
      <c r="N193" s="96" t="s">
        <v>1146</v>
      </c>
      <c r="O193" s="96" t="s">
        <v>1146</v>
      </c>
      <c r="P193" s="96" t="s">
        <v>1146</v>
      </c>
      <c r="Q193" s="96" t="s">
        <v>1146</v>
      </c>
      <c r="R193" s="96" t="s">
        <v>1146</v>
      </c>
      <c r="S193" s="96" t="s">
        <v>1146</v>
      </c>
      <c r="T193" s="96" t="s">
        <v>1146</v>
      </c>
      <c r="U193" s="96" t="s">
        <v>1146</v>
      </c>
      <c r="V193" s="96" t="s">
        <v>1146</v>
      </c>
      <c r="W193" s="96" t="s">
        <v>1146</v>
      </c>
      <c r="X193" s="96" t="s">
        <v>1146</v>
      </c>
      <c r="Y193" s="96" t="s">
        <v>1146</v>
      </c>
      <c r="Z193" s="96" t="s">
        <v>1146</v>
      </c>
      <c r="AA193" s="96" t="s">
        <v>1146</v>
      </c>
      <c r="AB193" s="96" t="s">
        <v>1146</v>
      </c>
      <c r="AC193" s="96" t="s">
        <v>1146</v>
      </c>
      <c r="AD193" s="96" t="s">
        <v>1146</v>
      </c>
      <c r="AE193" s="96" t="s">
        <v>1146</v>
      </c>
      <c r="AF193" s="96" t="s">
        <v>1146</v>
      </c>
      <c r="AG193" s="96" t="s">
        <v>1146</v>
      </c>
      <c r="AH193" s="96" t="s">
        <v>1146</v>
      </c>
      <c r="AI193" s="96" t="s">
        <v>1146</v>
      </c>
      <c r="AJ193" s="96" t="s">
        <v>1146</v>
      </c>
      <c r="AK193" s="96" t="s">
        <v>1146</v>
      </c>
      <c r="AL193" s="96" t="s">
        <v>1146</v>
      </c>
      <c r="AM193" s="96" t="s">
        <v>1146</v>
      </c>
      <c r="AN193" s="96" t="s">
        <v>1146</v>
      </c>
      <c r="AO193" s="96" t="s">
        <v>1146</v>
      </c>
      <c r="AP193" s="96" t="s">
        <v>1146</v>
      </c>
      <c r="AQ193" s="96" t="s">
        <v>1146</v>
      </c>
      <c r="AR193" s="96" t="s">
        <v>1146</v>
      </c>
      <c r="AS193" s="96" t="s">
        <v>1146</v>
      </c>
      <c r="AT193" s="96" t="s">
        <v>1146</v>
      </c>
      <c r="AU193" s="96" t="s">
        <v>1146</v>
      </c>
      <c r="AV193" s="96" t="s">
        <v>1146</v>
      </c>
      <c r="AW193" s="96" t="s">
        <v>1146</v>
      </c>
      <c r="AX193" s="96" t="s">
        <v>1146</v>
      </c>
      <c r="AY193" s="96" t="s">
        <v>1146</v>
      </c>
      <c r="AZ193" s="96" t="s">
        <v>1146</v>
      </c>
      <c r="BA193" s="96" t="s">
        <v>1146</v>
      </c>
      <c r="BB193" s="96" t="s">
        <v>1146</v>
      </c>
      <c r="BC193" s="96" t="s">
        <v>1146</v>
      </c>
      <c r="BD193" s="96" t="s">
        <v>1146</v>
      </c>
      <c r="BE193" s="96" t="s">
        <v>1146</v>
      </c>
      <c r="BF193" s="96" t="s">
        <v>1146</v>
      </c>
      <c r="BG193" s="96" t="s">
        <v>1146</v>
      </c>
      <c r="BH193" s="96" t="s">
        <v>1146</v>
      </c>
      <c r="BI193" s="96" t="s">
        <v>1146</v>
      </c>
      <c r="BJ193" s="96" t="s">
        <v>1146</v>
      </c>
      <c r="BK193" s="96" t="s">
        <v>1146</v>
      </c>
      <c r="BL193" s="96" t="s">
        <v>1146</v>
      </c>
      <c r="BM193" s="96" t="s">
        <v>1146</v>
      </c>
      <c r="BN193" s="96" t="s">
        <v>1146</v>
      </c>
      <c r="BO193" s="96" t="s">
        <v>1146</v>
      </c>
      <c r="BP193" s="96" t="s">
        <v>1146</v>
      </c>
      <c r="BQ193" s="96" t="s">
        <v>1146</v>
      </c>
      <c r="BR193" s="96" t="s">
        <v>1146</v>
      </c>
      <c r="BS193" s="96" t="s">
        <v>1146</v>
      </c>
      <c r="BT193" s="96" t="s">
        <v>1146</v>
      </c>
      <c r="BU193" s="96" t="s">
        <v>1146</v>
      </c>
      <c r="BV193" s="96" t="s">
        <v>1146</v>
      </c>
      <c r="BW193" s="96" t="s">
        <v>1146</v>
      </c>
      <c r="BX193" s="96" t="s">
        <v>1146</v>
      </c>
      <c r="BY193" s="96" t="s">
        <v>1146</v>
      </c>
      <c r="BZ193" s="96" t="s">
        <v>1146</v>
      </c>
      <c r="CA193" s="96" t="s">
        <v>1146</v>
      </c>
      <c r="CB193" s="96" t="s">
        <v>1146</v>
      </c>
      <c r="CC193" s="96" t="s">
        <v>1146</v>
      </c>
      <c r="CD193" s="96" t="s">
        <v>1146</v>
      </c>
      <c r="CE193" s="96" t="s">
        <v>1146</v>
      </c>
      <c r="CF193" s="96" t="s">
        <v>1146</v>
      </c>
      <c r="CG193" s="96" t="s">
        <v>1146</v>
      </c>
      <c r="CH193" s="96" t="s">
        <v>1146</v>
      </c>
      <c r="CI193" s="96" t="s">
        <v>1146</v>
      </c>
      <c r="CJ193" s="96" t="s">
        <v>1146</v>
      </c>
      <c r="CK193" s="96" t="s">
        <v>1146</v>
      </c>
      <c r="CL193" s="96" t="s">
        <v>1146</v>
      </c>
      <c r="CM193" s="96" t="s">
        <v>1146</v>
      </c>
      <c r="CN193" s="96" t="s">
        <v>1146</v>
      </c>
      <c r="CO193" s="96" t="s">
        <v>1146</v>
      </c>
      <c r="CP193" s="96" t="s">
        <v>1146</v>
      </c>
      <c r="CQ193" s="96" t="s">
        <v>1146</v>
      </c>
      <c r="CR193" s="96" t="s">
        <v>1146</v>
      </c>
      <c r="CS193" s="96" t="s">
        <v>1146</v>
      </c>
      <c r="CT193" s="96" t="s">
        <v>1146</v>
      </c>
      <c r="CU193" s="96" t="s">
        <v>1146</v>
      </c>
      <c r="CV193" s="96" t="s">
        <v>1146</v>
      </c>
      <c r="CW193" s="96" t="s">
        <v>1146</v>
      </c>
      <c r="CX193" s="96" t="s">
        <v>1146</v>
      </c>
      <c r="CY193" s="96" t="s">
        <v>1146</v>
      </c>
      <c r="CZ193" s="96" t="s">
        <v>1146</v>
      </c>
      <c r="DA193" s="96" t="s">
        <v>1146</v>
      </c>
      <c r="DB193" s="96" t="s">
        <v>1146</v>
      </c>
      <c r="DC193" s="96" t="s">
        <v>1146</v>
      </c>
      <c r="DD193" s="96" t="s">
        <v>1146</v>
      </c>
      <c r="DE193" s="96" t="s">
        <v>1146</v>
      </c>
      <c r="DF193" s="96" t="s">
        <v>1146</v>
      </c>
      <c r="DG193" s="96" t="s">
        <v>1146</v>
      </c>
    </row>
    <row r="194" spans="1:111" ht="47.25">
      <c r="A194" s="137">
        <v>188</v>
      </c>
      <c r="B194" s="105">
        <v>364</v>
      </c>
      <c r="C194" s="106" t="s">
        <v>749</v>
      </c>
      <c r="D194" s="107" t="s">
        <v>25</v>
      </c>
      <c r="E194" s="106" t="s">
        <v>748</v>
      </c>
      <c r="F194" s="107" t="s">
        <v>25</v>
      </c>
      <c r="G194" s="102"/>
      <c r="H194" s="102"/>
      <c r="I194" s="102"/>
      <c r="J194" s="102"/>
      <c r="K194" s="99" t="s">
        <v>1136</v>
      </c>
      <c r="L194" s="100" t="s">
        <v>1063</v>
      </c>
      <c r="M194" s="101" t="s">
        <v>648</v>
      </c>
      <c r="N194" s="102"/>
      <c r="O194" s="102"/>
      <c r="P194" s="102"/>
      <c r="Q194" s="102"/>
      <c r="R194" s="102"/>
      <c r="S194" s="102"/>
      <c r="T194" s="102"/>
      <c r="U194" s="102"/>
      <c r="V194" s="102"/>
      <c r="W194" s="102"/>
      <c r="X194" s="139">
        <f t="shared" si="22"/>
        <v>0</v>
      </c>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70">
        <f t="shared" si="23"/>
        <v>0</v>
      </c>
      <c r="CX194" s="169" t="e">
        <f t="shared" si="24"/>
        <v>#DIV/0!</v>
      </c>
      <c r="CY194" s="170">
        <f t="shared" si="25"/>
        <v>0</v>
      </c>
      <c r="CZ194" s="169" t="e">
        <f t="shared" si="26"/>
        <v>#DIV/0!</v>
      </c>
      <c r="DA194" s="170">
        <f t="shared" si="27"/>
        <v>0</v>
      </c>
      <c r="DB194" s="169" t="e">
        <f t="shared" si="28"/>
        <v>#DIV/0!</v>
      </c>
      <c r="DC194" s="170">
        <f t="shared" si="29"/>
        <v>0</v>
      </c>
      <c r="DD194" s="169" t="e">
        <f t="shared" si="30"/>
        <v>#DIV/0!</v>
      </c>
      <c r="DE194" s="171" t="e">
        <f t="shared" si="31"/>
        <v>#DIV/0!</v>
      </c>
      <c r="DF194" s="171" t="e">
        <f t="shared" si="32"/>
        <v>#DIV/0!</v>
      </c>
      <c r="DG194" s="102"/>
    </row>
    <row r="195" spans="1:111" ht="19.5" customHeight="1">
      <c r="A195" s="137">
        <v>189</v>
      </c>
      <c r="B195" s="95">
        <v>365</v>
      </c>
      <c r="C195" s="234" t="s">
        <v>357</v>
      </c>
      <c r="D195" s="234"/>
      <c r="E195" s="234"/>
      <c r="F195" s="96" t="s">
        <v>1146</v>
      </c>
      <c r="G195" s="96" t="s">
        <v>1146</v>
      </c>
      <c r="H195" s="96" t="s">
        <v>1146</v>
      </c>
      <c r="I195" s="96" t="s">
        <v>1146</v>
      </c>
      <c r="J195" s="96" t="s">
        <v>1146</v>
      </c>
      <c r="K195" s="96" t="s">
        <v>1146</v>
      </c>
      <c r="L195" s="96" t="s">
        <v>1146</v>
      </c>
      <c r="M195" s="96" t="s">
        <v>1146</v>
      </c>
      <c r="N195" s="96" t="s">
        <v>1146</v>
      </c>
      <c r="O195" s="96" t="s">
        <v>1146</v>
      </c>
      <c r="P195" s="96" t="s">
        <v>1146</v>
      </c>
      <c r="Q195" s="96" t="s">
        <v>1146</v>
      </c>
      <c r="R195" s="96" t="s">
        <v>1146</v>
      </c>
      <c r="S195" s="96" t="s">
        <v>1146</v>
      </c>
      <c r="T195" s="96" t="s">
        <v>1146</v>
      </c>
      <c r="U195" s="96" t="s">
        <v>1146</v>
      </c>
      <c r="V195" s="96" t="s">
        <v>1146</v>
      </c>
      <c r="W195" s="96" t="s">
        <v>1146</v>
      </c>
      <c r="X195" s="96" t="s">
        <v>1146</v>
      </c>
      <c r="Y195" s="96" t="s">
        <v>1146</v>
      </c>
      <c r="Z195" s="96" t="s">
        <v>1146</v>
      </c>
      <c r="AA195" s="96" t="s">
        <v>1146</v>
      </c>
      <c r="AB195" s="96" t="s">
        <v>1146</v>
      </c>
      <c r="AC195" s="96" t="s">
        <v>1146</v>
      </c>
      <c r="AD195" s="96" t="s">
        <v>1146</v>
      </c>
      <c r="AE195" s="96" t="s">
        <v>1146</v>
      </c>
      <c r="AF195" s="96" t="s">
        <v>1146</v>
      </c>
      <c r="AG195" s="96" t="s">
        <v>1146</v>
      </c>
      <c r="AH195" s="96" t="s">
        <v>1146</v>
      </c>
      <c r="AI195" s="96" t="s">
        <v>1146</v>
      </c>
      <c r="AJ195" s="96" t="s">
        <v>1146</v>
      </c>
      <c r="AK195" s="96" t="s">
        <v>1146</v>
      </c>
      <c r="AL195" s="96" t="s">
        <v>1146</v>
      </c>
      <c r="AM195" s="96" t="s">
        <v>1146</v>
      </c>
      <c r="AN195" s="96" t="s">
        <v>1146</v>
      </c>
      <c r="AO195" s="96" t="s">
        <v>1146</v>
      </c>
      <c r="AP195" s="96" t="s">
        <v>1146</v>
      </c>
      <c r="AQ195" s="96" t="s">
        <v>1146</v>
      </c>
      <c r="AR195" s="96" t="s">
        <v>1146</v>
      </c>
      <c r="AS195" s="96" t="s">
        <v>1146</v>
      </c>
      <c r="AT195" s="96" t="s">
        <v>1146</v>
      </c>
      <c r="AU195" s="96" t="s">
        <v>1146</v>
      </c>
      <c r="AV195" s="96" t="s">
        <v>1146</v>
      </c>
      <c r="AW195" s="96" t="s">
        <v>1146</v>
      </c>
      <c r="AX195" s="96" t="s">
        <v>1146</v>
      </c>
      <c r="AY195" s="96" t="s">
        <v>1146</v>
      </c>
      <c r="AZ195" s="96" t="s">
        <v>1146</v>
      </c>
      <c r="BA195" s="96" t="s">
        <v>1146</v>
      </c>
      <c r="BB195" s="96" t="s">
        <v>1146</v>
      </c>
      <c r="BC195" s="96" t="s">
        <v>1146</v>
      </c>
      <c r="BD195" s="96" t="s">
        <v>1146</v>
      </c>
      <c r="BE195" s="96" t="s">
        <v>1146</v>
      </c>
      <c r="BF195" s="96" t="s">
        <v>1146</v>
      </c>
      <c r="BG195" s="96" t="s">
        <v>1146</v>
      </c>
      <c r="BH195" s="96" t="s">
        <v>1146</v>
      </c>
      <c r="BI195" s="96" t="s">
        <v>1146</v>
      </c>
      <c r="BJ195" s="96" t="s">
        <v>1146</v>
      </c>
      <c r="BK195" s="96" t="s">
        <v>1146</v>
      </c>
      <c r="BL195" s="96" t="s">
        <v>1146</v>
      </c>
      <c r="BM195" s="96" t="s">
        <v>1146</v>
      </c>
      <c r="BN195" s="96" t="s">
        <v>1146</v>
      </c>
      <c r="BO195" s="96" t="s">
        <v>1146</v>
      </c>
      <c r="BP195" s="96" t="s">
        <v>1146</v>
      </c>
      <c r="BQ195" s="96" t="s">
        <v>1146</v>
      </c>
      <c r="BR195" s="96" t="s">
        <v>1146</v>
      </c>
      <c r="BS195" s="96" t="s">
        <v>1146</v>
      </c>
      <c r="BT195" s="96" t="s">
        <v>1146</v>
      </c>
      <c r="BU195" s="96" t="s">
        <v>1146</v>
      </c>
      <c r="BV195" s="96" t="s">
        <v>1146</v>
      </c>
      <c r="BW195" s="96" t="s">
        <v>1146</v>
      </c>
      <c r="BX195" s="96" t="s">
        <v>1146</v>
      </c>
      <c r="BY195" s="96" t="s">
        <v>1146</v>
      </c>
      <c r="BZ195" s="96" t="s">
        <v>1146</v>
      </c>
      <c r="CA195" s="96" t="s">
        <v>1146</v>
      </c>
      <c r="CB195" s="96" t="s">
        <v>1146</v>
      </c>
      <c r="CC195" s="96" t="s">
        <v>1146</v>
      </c>
      <c r="CD195" s="96" t="s">
        <v>1146</v>
      </c>
      <c r="CE195" s="96" t="s">
        <v>1146</v>
      </c>
      <c r="CF195" s="96" t="s">
        <v>1146</v>
      </c>
      <c r="CG195" s="96" t="s">
        <v>1146</v>
      </c>
      <c r="CH195" s="96" t="s">
        <v>1146</v>
      </c>
      <c r="CI195" s="96" t="s">
        <v>1146</v>
      </c>
      <c r="CJ195" s="96" t="s">
        <v>1146</v>
      </c>
      <c r="CK195" s="96" t="s">
        <v>1146</v>
      </c>
      <c r="CL195" s="96" t="s">
        <v>1146</v>
      </c>
      <c r="CM195" s="96" t="s">
        <v>1146</v>
      </c>
      <c r="CN195" s="96" t="s">
        <v>1146</v>
      </c>
      <c r="CO195" s="96" t="s">
        <v>1146</v>
      </c>
      <c r="CP195" s="96" t="s">
        <v>1146</v>
      </c>
      <c r="CQ195" s="96" t="s">
        <v>1146</v>
      </c>
      <c r="CR195" s="96" t="s">
        <v>1146</v>
      </c>
      <c r="CS195" s="96" t="s">
        <v>1146</v>
      </c>
      <c r="CT195" s="96" t="s">
        <v>1146</v>
      </c>
      <c r="CU195" s="96" t="s">
        <v>1146</v>
      </c>
      <c r="CV195" s="96" t="s">
        <v>1146</v>
      </c>
      <c r="CW195" s="96" t="s">
        <v>1146</v>
      </c>
      <c r="CX195" s="96" t="s">
        <v>1146</v>
      </c>
      <c r="CY195" s="96" t="s">
        <v>1146</v>
      </c>
      <c r="CZ195" s="96" t="s">
        <v>1146</v>
      </c>
      <c r="DA195" s="96" t="s">
        <v>1146</v>
      </c>
      <c r="DB195" s="96" t="s">
        <v>1146</v>
      </c>
      <c r="DC195" s="96" t="s">
        <v>1146</v>
      </c>
      <c r="DD195" s="96" t="s">
        <v>1146</v>
      </c>
      <c r="DE195" s="96" t="s">
        <v>1146</v>
      </c>
      <c r="DF195" s="96" t="s">
        <v>1146</v>
      </c>
      <c r="DG195" s="96" t="s">
        <v>1146</v>
      </c>
    </row>
    <row r="196" spans="1:111" ht="31.5">
      <c r="A196" s="137">
        <v>190</v>
      </c>
      <c r="B196" s="105">
        <v>368</v>
      </c>
      <c r="C196" s="106" t="s">
        <v>755</v>
      </c>
      <c r="D196" s="107" t="s">
        <v>25</v>
      </c>
      <c r="E196" s="106" t="s">
        <v>756</v>
      </c>
      <c r="F196" s="107" t="s">
        <v>25</v>
      </c>
      <c r="G196" s="102"/>
      <c r="H196" s="102"/>
      <c r="I196" s="102"/>
      <c r="J196" s="102"/>
      <c r="K196" s="99" t="s">
        <v>1136</v>
      </c>
      <c r="L196" s="100" t="s">
        <v>1063</v>
      </c>
      <c r="M196" s="101" t="s">
        <v>648</v>
      </c>
      <c r="N196" s="102"/>
      <c r="O196" s="102"/>
      <c r="P196" s="102"/>
      <c r="Q196" s="102"/>
      <c r="R196" s="102"/>
      <c r="S196" s="102"/>
      <c r="T196" s="102"/>
      <c r="U196" s="102"/>
      <c r="V196" s="102"/>
      <c r="W196" s="102"/>
      <c r="X196" s="139">
        <f t="shared" si="22"/>
        <v>0</v>
      </c>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70">
        <f t="shared" si="23"/>
        <v>0</v>
      </c>
      <c r="CX196" s="169" t="e">
        <f t="shared" si="24"/>
        <v>#DIV/0!</v>
      </c>
      <c r="CY196" s="170">
        <f t="shared" si="25"/>
        <v>0</v>
      </c>
      <c r="CZ196" s="169" t="e">
        <f t="shared" si="26"/>
        <v>#DIV/0!</v>
      </c>
      <c r="DA196" s="170">
        <f t="shared" si="27"/>
        <v>0</v>
      </c>
      <c r="DB196" s="169" t="e">
        <f t="shared" si="28"/>
        <v>#DIV/0!</v>
      </c>
      <c r="DC196" s="170">
        <f t="shared" si="29"/>
        <v>0</v>
      </c>
      <c r="DD196" s="169" t="e">
        <f t="shared" si="30"/>
        <v>#DIV/0!</v>
      </c>
      <c r="DE196" s="171" t="e">
        <f t="shared" si="31"/>
        <v>#DIV/0!</v>
      </c>
      <c r="DF196" s="171" t="e">
        <f t="shared" si="32"/>
        <v>#DIV/0!</v>
      </c>
      <c r="DG196" s="102"/>
    </row>
    <row r="197" spans="1:111" ht="47.25">
      <c r="A197" s="137">
        <v>191</v>
      </c>
      <c r="B197" s="105">
        <v>371</v>
      </c>
      <c r="C197" s="106" t="s">
        <v>761</v>
      </c>
      <c r="D197" s="107" t="s">
        <v>25</v>
      </c>
      <c r="E197" s="106" t="s">
        <v>762</v>
      </c>
      <c r="F197" s="107" t="s">
        <v>25</v>
      </c>
      <c r="G197" s="102"/>
      <c r="H197" s="102"/>
      <c r="I197" s="102"/>
      <c r="J197" s="102"/>
      <c r="K197" s="99" t="s">
        <v>1136</v>
      </c>
      <c r="L197" s="100" t="s">
        <v>1063</v>
      </c>
      <c r="M197" s="101" t="s">
        <v>648</v>
      </c>
      <c r="N197" s="102"/>
      <c r="O197" s="102"/>
      <c r="P197" s="102"/>
      <c r="Q197" s="102"/>
      <c r="R197" s="102"/>
      <c r="S197" s="102"/>
      <c r="T197" s="102"/>
      <c r="U197" s="102"/>
      <c r="V197" s="102"/>
      <c r="W197" s="102"/>
      <c r="X197" s="139">
        <f t="shared" si="22"/>
        <v>0</v>
      </c>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70">
        <f t="shared" si="23"/>
        <v>0</v>
      </c>
      <c r="CX197" s="169" t="e">
        <f t="shared" si="24"/>
        <v>#DIV/0!</v>
      </c>
      <c r="CY197" s="170">
        <f t="shared" si="25"/>
        <v>0</v>
      </c>
      <c r="CZ197" s="169" t="e">
        <f t="shared" si="26"/>
        <v>#DIV/0!</v>
      </c>
      <c r="DA197" s="170">
        <f t="shared" si="27"/>
        <v>0</v>
      </c>
      <c r="DB197" s="169" t="e">
        <f t="shared" si="28"/>
        <v>#DIV/0!</v>
      </c>
      <c r="DC197" s="170">
        <f t="shared" si="29"/>
        <v>0</v>
      </c>
      <c r="DD197" s="169" t="e">
        <f t="shared" si="30"/>
        <v>#DIV/0!</v>
      </c>
      <c r="DE197" s="171" t="e">
        <f t="shared" si="31"/>
        <v>#DIV/0!</v>
      </c>
      <c r="DF197" s="171" t="e">
        <f t="shared" si="32"/>
        <v>#DIV/0!</v>
      </c>
      <c r="DG197" s="102"/>
    </row>
    <row r="198" spans="1:111" ht="25.5" customHeight="1">
      <c r="A198" s="137">
        <v>192</v>
      </c>
      <c r="B198" s="105">
        <v>374</v>
      </c>
      <c r="C198" s="106" t="s">
        <v>767</v>
      </c>
      <c r="D198" s="107" t="s">
        <v>26</v>
      </c>
      <c r="E198" s="106" t="s">
        <v>768</v>
      </c>
      <c r="F198" s="107" t="s">
        <v>26</v>
      </c>
      <c r="G198" s="102"/>
      <c r="H198" s="102"/>
      <c r="I198" s="102"/>
      <c r="J198" s="102"/>
      <c r="K198" s="99" t="s">
        <v>1136</v>
      </c>
      <c r="L198" s="100" t="s">
        <v>1063</v>
      </c>
      <c r="M198" s="101" t="s">
        <v>648</v>
      </c>
      <c r="N198" s="102"/>
      <c r="O198" s="102"/>
      <c r="P198" s="102"/>
      <c r="Q198" s="102"/>
      <c r="R198" s="102"/>
      <c r="S198" s="102"/>
      <c r="T198" s="102"/>
      <c r="U198" s="102"/>
      <c r="V198" s="102"/>
      <c r="W198" s="102"/>
      <c r="X198" s="139">
        <f t="shared" si="22"/>
        <v>0</v>
      </c>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70">
        <f t="shared" si="23"/>
        <v>0</v>
      </c>
      <c r="CX198" s="169" t="e">
        <f t="shared" si="24"/>
        <v>#DIV/0!</v>
      </c>
      <c r="CY198" s="170">
        <f t="shared" si="25"/>
        <v>0</v>
      </c>
      <c r="CZ198" s="169" t="e">
        <f t="shared" si="26"/>
        <v>#DIV/0!</v>
      </c>
      <c r="DA198" s="170">
        <f t="shared" si="27"/>
        <v>0</v>
      </c>
      <c r="DB198" s="169" t="e">
        <f t="shared" si="28"/>
        <v>#DIV/0!</v>
      </c>
      <c r="DC198" s="170">
        <f t="shared" si="29"/>
        <v>0</v>
      </c>
      <c r="DD198" s="169" t="e">
        <f t="shared" si="30"/>
        <v>#DIV/0!</v>
      </c>
      <c r="DE198" s="171" t="e">
        <f t="shared" si="31"/>
        <v>#DIV/0!</v>
      </c>
      <c r="DF198" s="171" t="e">
        <f t="shared" si="32"/>
        <v>#DIV/0!</v>
      </c>
      <c r="DG198" s="102"/>
    </row>
    <row r="199" spans="1:111" ht="19.5" customHeight="1">
      <c r="A199" s="137">
        <v>193</v>
      </c>
      <c r="B199" s="95">
        <v>375</v>
      </c>
      <c r="C199" s="234" t="s">
        <v>611</v>
      </c>
      <c r="D199" s="234"/>
      <c r="E199" s="234"/>
      <c r="F199" s="96" t="s">
        <v>1146</v>
      </c>
      <c r="G199" s="96" t="s">
        <v>1146</v>
      </c>
      <c r="H199" s="96" t="s">
        <v>1146</v>
      </c>
      <c r="I199" s="96" t="s">
        <v>1146</v>
      </c>
      <c r="J199" s="96" t="s">
        <v>1146</v>
      </c>
      <c r="K199" s="96" t="s">
        <v>1146</v>
      </c>
      <c r="L199" s="96" t="s">
        <v>1146</v>
      </c>
      <c r="M199" s="96" t="s">
        <v>1146</v>
      </c>
      <c r="N199" s="96" t="s">
        <v>1146</v>
      </c>
      <c r="O199" s="96" t="s">
        <v>1146</v>
      </c>
      <c r="P199" s="96" t="s">
        <v>1146</v>
      </c>
      <c r="Q199" s="96" t="s">
        <v>1146</v>
      </c>
      <c r="R199" s="96" t="s">
        <v>1146</v>
      </c>
      <c r="S199" s="96" t="s">
        <v>1146</v>
      </c>
      <c r="T199" s="96" t="s">
        <v>1146</v>
      </c>
      <c r="U199" s="96" t="s">
        <v>1146</v>
      </c>
      <c r="V199" s="96" t="s">
        <v>1146</v>
      </c>
      <c r="W199" s="96" t="s">
        <v>1146</v>
      </c>
      <c r="X199" s="96" t="s">
        <v>1146</v>
      </c>
      <c r="Y199" s="96" t="s">
        <v>1146</v>
      </c>
      <c r="Z199" s="96" t="s">
        <v>1146</v>
      </c>
      <c r="AA199" s="96" t="s">
        <v>1146</v>
      </c>
      <c r="AB199" s="96" t="s">
        <v>1146</v>
      </c>
      <c r="AC199" s="96" t="s">
        <v>1146</v>
      </c>
      <c r="AD199" s="96" t="s">
        <v>1146</v>
      </c>
      <c r="AE199" s="96" t="s">
        <v>1146</v>
      </c>
      <c r="AF199" s="96" t="s">
        <v>1146</v>
      </c>
      <c r="AG199" s="96" t="s">
        <v>1146</v>
      </c>
      <c r="AH199" s="96" t="s">
        <v>1146</v>
      </c>
      <c r="AI199" s="96" t="s">
        <v>1146</v>
      </c>
      <c r="AJ199" s="96" t="s">
        <v>1146</v>
      </c>
      <c r="AK199" s="96" t="s">
        <v>1146</v>
      </c>
      <c r="AL199" s="96" t="s">
        <v>1146</v>
      </c>
      <c r="AM199" s="96" t="s">
        <v>1146</v>
      </c>
      <c r="AN199" s="96" t="s">
        <v>1146</v>
      </c>
      <c r="AO199" s="96" t="s">
        <v>1146</v>
      </c>
      <c r="AP199" s="96" t="s">
        <v>1146</v>
      </c>
      <c r="AQ199" s="96" t="s">
        <v>1146</v>
      </c>
      <c r="AR199" s="96" t="s">
        <v>1146</v>
      </c>
      <c r="AS199" s="96" t="s">
        <v>1146</v>
      </c>
      <c r="AT199" s="96" t="s">
        <v>1146</v>
      </c>
      <c r="AU199" s="96" t="s">
        <v>1146</v>
      </c>
      <c r="AV199" s="96" t="s">
        <v>1146</v>
      </c>
      <c r="AW199" s="96" t="s">
        <v>1146</v>
      </c>
      <c r="AX199" s="96" t="s">
        <v>1146</v>
      </c>
      <c r="AY199" s="96" t="s">
        <v>1146</v>
      </c>
      <c r="AZ199" s="96" t="s">
        <v>1146</v>
      </c>
      <c r="BA199" s="96" t="s">
        <v>1146</v>
      </c>
      <c r="BB199" s="96" t="s">
        <v>1146</v>
      </c>
      <c r="BC199" s="96" t="s">
        <v>1146</v>
      </c>
      <c r="BD199" s="96" t="s">
        <v>1146</v>
      </c>
      <c r="BE199" s="96" t="s">
        <v>1146</v>
      </c>
      <c r="BF199" s="96" t="s">
        <v>1146</v>
      </c>
      <c r="BG199" s="96" t="s">
        <v>1146</v>
      </c>
      <c r="BH199" s="96" t="s">
        <v>1146</v>
      </c>
      <c r="BI199" s="96" t="s">
        <v>1146</v>
      </c>
      <c r="BJ199" s="96" t="s">
        <v>1146</v>
      </c>
      <c r="BK199" s="96" t="s">
        <v>1146</v>
      </c>
      <c r="BL199" s="96" t="s">
        <v>1146</v>
      </c>
      <c r="BM199" s="96" t="s">
        <v>1146</v>
      </c>
      <c r="BN199" s="96" t="s">
        <v>1146</v>
      </c>
      <c r="BO199" s="96" t="s">
        <v>1146</v>
      </c>
      <c r="BP199" s="96" t="s">
        <v>1146</v>
      </c>
      <c r="BQ199" s="96" t="s">
        <v>1146</v>
      </c>
      <c r="BR199" s="96" t="s">
        <v>1146</v>
      </c>
      <c r="BS199" s="96" t="s">
        <v>1146</v>
      </c>
      <c r="BT199" s="96" t="s">
        <v>1146</v>
      </c>
      <c r="BU199" s="96" t="s">
        <v>1146</v>
      </c>
      <c r="BV199" s="96" t="s">
        <v>1146</v>
      </c>
      <c r="BW199" s="96" t="s">
        <v>1146</v>
      </c>
      <c r="BX199" s="96" t="s">
        <v>1146</v>
      </c>
      <c r="BY199" s="96" t="s">
        <v>1146</v>
      </c>
      <c r="BZ199" s="96" t="s">
        <v>1146</v>
      </c>
      <c r="CA199" s="96" t="s">
        <v>1146</v>
      </c>
      <c r="CB199" s="96" t="s">
        <v>1146</v>
      </c>
      <c r="CC199" s="96" t="s">
        <v>1146</v>
      </c>
      <c r="CD199" s="96" t="s">
        <v>1146</v>
      </c>
      <c r="CE199" s="96" t="s">
        <v>1146</v>
      </c>
      <c r="CF199" s="96" t="s">
        <v>1146</v>
      </c>
      <c r="CG199" s="96" t="s">
        <v>1146</v>
      </c>
      <c r="CH199" s="96" t="s">
        <v>1146</v>
      </c>
      <c r="CI199" s="96" t="s">
        <v>1146</v>
      </c>
      <c r="CJ199" s="96" t="s">
        <v>1146</v>
      </c>
      <c r="CK199" s="96" t="s">
        <v>1146</v>
      </c>
      <c r="CL199" s="96" t="s">
        <v>1146</v>
      </c>
      <c r="CM199" s="96" t="s">
        <v>1146</v>
      </c>
      <c r="CN199" s="96" t="s">
        <v>1146</v>
      </c>
      <c r="CO199" s="96" t="s">
        <v>1146</v>
      </c>
      <c r="CP199" s="96" t="s">
        <v>1146</v>
      </c>
      <c r="CQ199" s="96" t="s">
        <v>1146</v>
      </c>
      <c r="CR199" s="96" t="s">
        <v>1146</v>
      </c>
      <c r="CS199" s="96" t="s">
        <v>1146</v>
      </c>
      <c r="CT199" s="96" t="s">
        <v>1146</v>
      </c>
      <c r="CU199" s="96" t="s">
        <v>1146</v>
      </c>
      <c r="CV199" s="96" t="s">
        <v>1146</v>
      </c>
      <c r="CW199" s="96" t="s">
        <v>1146</v>
      </c>
      <c r="CX199" s="96" t="s">
        <v>1146</v>
      </c>
      <c r="CY199" s="96" t="s">
        <v>1146</v>
      </c>
      <c r="CZ199" s="96" t="s">
        <v>1146</v>
      </c>
      <c r="DA199" s="96" t="s">
        <v>1146</v>
      </c>
      <c r="DB199" s="96" t="s">
        <v>1146</v>
      </c>
      <c r="DC199" s="96" t="s">
        <v>1146</v>
      </c>
      <c r="DD199" s="96" t="s">
        <v>1146</v>
      </c>
      <c r="DE199" s="96" t="s">
        <v>1146</v>
      </c>
      <c r="DF199" s="96" t="s">
        <v>1146</v>
      </c>
      <c r="DG199" s="96" t="s">
        <v>1146</v>
      </c>
    </row>
    <row r="200" spans="1:111" ht="19.5" customHeight="1">
      <c r="A200" s="137">
        <v>194</v>
      </c>
      <c r="B200" s="95">
        <v>376</v>
      </c>
      <c r="C200" s="234" t="s">
        <v>997</v>
      </c>
      <c r="D200" s="234"/>
      <c r="E200" s="234"/>
      <c r="F200" s="96" t="s">
        <v>1146</v>
      </c>
      <c r="G200" s="96" t="s">
        <v>1146</v>
      </c>
      <c r="H200" s="96" t="s">
        <v>1146</v>
      </c>
      <c r="I200" s="96" t="s">
        <v>1146</v>
      </c>
      <c r="J200" s="96" t="s">
        <v>1146</v>
      </c>
      <c r="K200" s="96" t="s">
        <v>1146</v>
      </c>
      <c r="L200" s="96" t="s">
        <v>1146</v>
      </c>
      <c r="M200" s="96" t="s">
        <v>1146</v>
      </c>
      <c r="N200" s="96" t="s">
        <v>1146</v>
      </c>
      <c r="O200" s="96" t="s">
        <v>1146</v>
      </c>
      <c r="P200" s="96" t="s">
        <v>1146</v>
      </c>
      <c r="Q200" s="96" t="s">
        <v>1146</v>
      </c>
      <c r="R200" s="96" t="s">
        <v>1146</v>
      </c>
      <c r="S200" s="96" t="s">
        <v>1146</v>
      </c>
      <c r="T200" s="96" t="s">
        <v>1146</v>
      </c>
      <c r="U200" s="96" t="s">
        <v>1146</v>
      </c>
      <c r="V200" s="96" t="s">
        <v>1146</v>
      </c>
      <c r="W200" s="96" t="s">
        <v>1146</v>
      </c>
      <c r="X200" s="96" t="s">
        <v>1146</v>
      </c>
      <c r="Y200" s="96" t="s">
        <v>1146</v>
      </c>
      <c r="Z200" s="96" t="s">
        <v>1146</v>
      </c>
      <c r="AA200" s="96" t="s">
        <v>1146</v>
      </c>
      <c r="AB200" s="96" t="s">
        <v>1146</v>
      </c>
      <c r="AC200" s="96" t="s">
        <v>1146</v>
      </c>
      <c r="AD200" s="96" t="s">
        <v>1146</v>
      </c>
      <c r="AE200" s="96" t="s">
        <v>1146</v>
      </c>
      <c r="AF200" s="96" t="s">
        <v>1146</v>
      </c>
      <c r="AG200" s="96" t="s">
        <v>1146</v>
      </c>
      <c r="AH200" s="96" t="s">
        <v>1146</v>
      </c>
      <c r="AI200" s="96" t="s">
        <v>1146</v>
      </c>
      <c r="AJ200" s="96" t="s">
        <v>1146</v>
      </c>
      <c r="AK200" s="96" t="s">
        <v>1146</v>
      </c>
      <c r="AL200" s="96" t="s">
        <v>1146</v>
      </c>
      <c r="AM200" s="96" t="s">
        <v>1146</v>
      </c>
      <c r="AN200" s="96" t="s">
        <v>1146</v>
      </c>
      <c r="AO200" s="96" t="s">
        <v>1146</v>
      </c>
      <c r="AP200" s="96" t="s">
        <v>1146</v>
      </c>
      <c r="AQ200" s="96" t="s">
        <v>1146</v>
      </c>
      <c r="AR200" s="96" t="s">
        <v>1146</v>
      </c>
      <c r="AS200" s="96" t="s">
        <v>1146</v>
      </c>
      <c r="AT200" s="96" t="s">
        <v>1146</v>
      </c>
      <c r="AU200" s="96" t="s">
        <v>1146</v>
      </c>
      <c r="AV200" s="96" t="s">
        <v>1146</v>
      </c>
      <c r="AW200" s="96" t="s">
        <v>1146</v>
      </c>
      <c r="AX200" s="96" t="s">
        <v>1146</v>
      </c>
      <c r="AY200" s="96" t="s">
        <v>1146</v>
      </c>
      <c r="AZ200" s="96" t="s">
        <v>1146</v>
      </c>
      <c r="BA200" s="96" t="s">
        <v>1146</v>
      </c>
      <c r="BB200" s="96" t="s">
        <v>1146</v>
      </c>
      <c r="BC200" s="96" t="s">
        <v>1146</v>
      </c>
      <c r="BD200" s="96" t="s">
        <v>1146</v>
      </c>
      <c r="BE200" s="96" t="s">
        <v>1146</v>
      </c>
      <c r="BF200" s="96" t="s">
        <v>1146</v>
      </c>
      <c r="BG200" s="96" t="s">
        <v>1146</v>
      </c>
      <c r="BH200" s="96" t="s">
        <v>1146</v>
      </c>
      <c r="BI200" s="96" t="s">
        <v>1146</v>
      </c>
      <c r="BJ200" s="96" t="s">
        <v>1146</v>
      </c>
      <c r="BK200" s="96" t="s">
        <v>1146</v>
      </c>
      <c r="BL200" s="96" t="s">
        <v>1146</v>
      </c>
      <c r="BM200" s="96" t="s">
        <v>1146</v>
      </c>
      <c r="BN200" s="96" t="s">
        <v>1146</v>
      </c>
      <c r="BO200" s="96" t="s">
        <v>1146</v>
      </c>
      <c r="BP200" s="96" t="s">
        <v>1146</v>
      </c>
      <c r="BQ200" s="96" t="s">
        <v>1146</v>
      </c>
      <c r="BR200" s="96" t="s">
        <v>1146</v>
      </c>
      <c r="BS200" s="96" t="s">
        <v>1146</v>
      </c>
      <c r="BT200" s="96" t="s">
        <v>1146</v>
      </c>
      <c r="BU200" s="96" t="s">
        <v>1146</v>
      </c>
      <c r="BV200" s="96" t="s">
        <v>1146</v>
      </c>
      <c r="BW200" s="96" t="s">
        <v>1146</v>
      </c>
      <c r="BX200" s="96" t="s">
        <v>1146</v>
      </c>
      <c r="BY200" s="96" t="s">
        <v>1146</v>
      </c>
      <c r="BZ200" s="96" t="s">
        <v>1146</v>
      </c>
      <c r="CA200" s="96" t="s">
        <v>1146</v>
      </c>
      <c r="CB200" s="96" t="s">
        <v>1146</v>
      </c>
      <c r="CC200" s="96" t="s">
        <v>1146</v>
      </c>
      <c r="CD200" s="96" t="s">
        <v>1146</v>
      </c>
      <c r="CE200" s="96" t="s">
        <v>1146</v>
      </c>
      <c r="CF200" s="96" t="s">
        <v>1146</v>
      </c>
      <c r="CG200" s="96" t="s">
        <v>1146</v>
      </c>
      <c r="CH200" s="96" t="s">
        <v>1146</v>
      </c>
      <c r="CI200" s="96" t="s">
        <v>1146</v>
      </c>
      <c r="CJ200" s="96" t="s">
        <v>1146</v>
      </c>
      <c r="CK200" s="96" t="s">
        <v>1146</v>
      </c>
      <c r="CL200" s="96" t="s">
        <v>1146</v>
      </c>
      <c r="CM200" s="96" t="s">
        <v>1146</v>
      </c>
      <c r="CN200" s="96" t="s">
        <v>1146</v>
      </c>
      <c r="CO200" s="96" t="s">
        <v>1146</v>
      </c>
      <c r="CP200" s="96" t="s">
        <v>1146</v>
      </c>
      <c r="CQ200" s="96" t="s">
        <v>1146</v>
      </c>
      <c r="CR200" s="96" t="s">
        <v>1146</v>
      </c>
      <c r="CS200" s="96" t="s">
        <v>1146</v>
      </c>
      <c r="CT200" s="96" t="s">
        <v>1146</v>
      </c>
      <c r="CU200" s="96" t="s">
        <v>1146</v>
      </c>
      <c r="CV200" s="96" t="s">
        <v>1146</v>
      </c>
      <c r="CW200" s="96" t="s">
        <v>1146</v>
      </c>
      <c r="CX200" s="96" t="s">
        <v>1146</v>
      </c>
      <c r="CY200" s="96" t="s">
        <v>1146</v>
      </c>
      <c r="CZ200" s="96" t="s">
        <v>1146</v>
      </c>
      <c r="DA200" s="96" t="s">
        <v>1146</v>
      </c>
      <c r="DB200" s="96" t="s">
        <v>1146</v>
      </c>
      <c r="DC200" s="96" t="s">
        <v>1146</v>
      </c>
      <c r="DD200" s="96" t="s">
        <v>1146</v>
      </c>
      <c r="DE200" s="96" t="s">
        <v>1146</v>
      </c>
      <c r="DF200" s="96" t="s">
        <v>1146</v>
      </c>
      <c r="DG200" s="96" t="s">
        <v>1146</v>
      </c>
    </row>
    <row r="201" spans="1:111" ht="35.25" customHeight="1">
      <c r="A201" s="137">
        <v>195</v>
      </c>
      <c r="B201" s="240">
        <v>379</v>
      </c>
      <c r="C201" s="242" t="s">
        <v>778</v>
      </c>
      <c r="D201" s="232" t="s">
        <v>25</v>
      </c>
      <c r="E201" s="113" t="s">
        <v>1331</v>
      </c>
      <c r="F201" s="232" t="s">
        <v>25</v>
      </c>
      <c r="G201" s="113" t="s">
        <v>1331</v>
      </c>
      <c r="H201" s="152" t="s">
        <v>1333</v>
      </c>
      <c r="I201" s="102" t="s">
        <v>1230</v>
      </c>
      <c r="J201" s="102" t="s">
        <v>1199</v>
      </c>
      <c r="K201" s="99" t="s">
        <v>1135</v>
      </c>
      <c r="L201" s="100" t="s">
        <v>1063</v>
      </c>
      <c r="M201" s="101" t="s">
        <v>648</v>
      </c>
      <c r="N201" s="102"/>
      <c r="O201" s="102"/>
      <c r="P201" s="102"/>
      <c r="Q201" s="102" t="s">
        <v>648</v>
      </c>
      <c r="R201" s="102"/>
      <c r="S201" s="102"/>
      <c r="T201" s="102"/>
      <c r="U201" s="102"/>
      <c r="V201" s="102"/>
      <c r="W201" s="102"/>
      <c r="X201" s="139">
        <f t="shared" si="22"/>
        <v>1</v>
      </c>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70">
        <f t="shared" si="23"/>
        <v>0</v>
      </c>
      <c r="CX201" s="169" t="e">
        <f t="shared" si="24"/>
        <v>#DIV/0!</v>
      </c>
      <c r="CY201" s="170">
        <f t="shared" si="25"/>
        <v>0</v>
      </c>
      <c r="CZ201" s="169" t="e">
        <f t="shared" si="26"/>
        <v>#DIV/0!</v>
      </c>
      <c r="DA201" s="170">
        <f t="shared" si="27"/>
        <v>0</v>
      </c>
      <c r="DB201" s="169" t="e">
        <f t="shared" si="28"/>
        <v>#DIV/0!</v>
      </c>
      <c r="DC201" s="170">
        <f t="shared" si="29"/>
        <v>0</v>
      </c>
      <c r="DD201" s="169" t="e">
        <f t="shared" si="30"/>
        <v>#DIV/0!</v>
      </c>
      <c r="DE201" s="171" t="e">
        <f t="shared" si="31"/>
        <v>#DIV/0!</v>
      </c>
      <c r="DF201" s="171" t="e">
        <f t="shared" si="32"/>
        <v>#DIV/0!</v>
      </c>
      <c r="DG201" s="102"/>
    </row>
    <row r="202" spans="1:111" ht="35.25" customHeight="1">
      <c r="A202" s="137">
        <v>196</v>
      </c>
      <c r="B202" s="241"/>
      <c r="C202" s="243"/>
      <c r="D202" s="233"/>
      <c r="E202" s="113" t="s">
        <v>1332</v>
      </c>
      <c r="F202" s="233"/>
      <c r="G202" s="113" t="s">
        <v>1354</v>
      </c>
      <c r="H202" s="152" t="s">
        <v>1350</v>
      </c>
      <c r="I202" s="102" t="s">
        <v>1230</v>
      </c>
      <c r="J202" s="102" t="s">
        <v>1199</v>
      </c>
      <c r="K202" s="99" t="s">
        <v>1135</v>
      </c>
      <c r="L202" s="100" t="s">
        <v>1063</v>
      </c>
      <c r="M202" s="101" t="s">
        <v>648</v>
      </c>
      <c r="N202" s="102" t="s">
        <v>648</v>
      </c>
      <c r="O202" s="102"/>
      <c r="P202" s="102"/>
      <c r="Q202" s="102"/>
      <c r="R202" s="102"/>
      <c r="S202" s="102"/>
      <c r="T202" s="102"/>
      <c r="U202" s="102"/>
      <c r="V202" s="102"/>
      <c r="W202" s="102"/>
      <c r="X202" s="139">
        <f t="shared" ref="X202:X264" si="33">COUNTIF($N202:$W202,"x")</f>
        <v>1</v>
      </c>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70">
        <f t="shared" si="23"/>
        <v>0</v>
      </c>
      <c r="CX202" s="169" t="e">
        <f t="shared" si="24"/>
        <v>#DIV/0!</v>
      </c>
      <c r="CY202" s="170">
        <f t="shared" si="25"/>
        <v>0</v>
      </c>
      <c r="CZ202" s="169" t="e">
        <f t="shared" si="26"/>
        <v>#DIV/0!</v>
      </c>
      <c r="DA202" s="170">
        <f t="shared" si="27"/>
        <v>0</v>
      </c>
      <c r="DB202" s="169" t="e">
        <f t="shared" si="28"/>
        <v>#DIV/0!</v>
      </c>
      <c r="DC202" s="170">
        <f t="shared" si="29"/>
        <v>0</v>
      </c>
      <c r="DD202" s="169" t="e">
        <f t="shared" si="30"/>
        <v>#DIV/0!</v>
      </c>
      <c r="DE202" s="171" t="e">
        <f t="shared" si="31"/>
        <v>#DIV/0!</v>
      </c>
      <c r="DF202" s="171" t="e">
        <f t="shared" si="32"/>
        <v>#DIV/0!</v>
      </c>
      <c r="DG202" s="102"/>
    </row>
    <row r="203" spans="1:111" ht="47.25">
      <c r="A203" s="137">
        <v>197</v>
      </c>
      <c r="B203" s="105">
        <v>382</v>
      </c>
      <c r="C203" s="106" t="s">
        <v>779</v>
      </c>
      <c r="D203" s="107" t="s">
        <v>105</v>
      </c>
      <c r="E203" s="106" t="s">
        <v>780</v>
      </c>
      <c r="F203" s="107" t="s">
        <v>25</v>
      </c>
      <c r="G203" s="102"/>
      <c r="H203" s="102"/>
      <c r="I203" s="102"/>
      <c r="J203" s="102"/>
      <c r="K203" s="99" t="s">
        <v>1135</v>
      </c>
      <c r="L203" s="100" t="s">
        <v>1063</v>
      </c>
      <c r="M203" s="101" t="s">
        <v>648</v>
      </c>
      <c r="N203" s="102"/>
      <c r="O203" s="102"/>
      <c r="P203" s="102"/>
      <c r="Q203" s="102"/>
      <c r="R203" s="102"/>
      <c r="S203" s="102"/>
      <c r="T203" s="102"/>
      <c r="U203" s="102"/>
      <c r="V203" s="102"/>
      <c r="W203" s="102"/>
      <c r="X203" s="139">
        <f t="shared" si="33"/>
        <v>0</v>
      </c>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70">
        <f t="shared" ref="CW203:CW266" si="34">COUNTIF(BI203:CV203,"2")</f>
        <v>0</v>
      </c>
      <c r="CX203" s="169" t="e">
        <f t="shared" ref="CX203:CX266" si="35">CW203/(CW203+CY203+DA203+DC203)</f>
        <v>#DIV/0!</v>
      </c>
      <c r="CY203" s="170">
        <f t="shared" ref="CY203:CY266" si="36">COUNTIF(BI203:CV203,"1")</f>
        <v>0</v>
      </c>
      <c r="CZ203" s="169" t="e">
        <f t="shared" ref="CZ203:CZ266" si="37">CY203/(CW203+CY203+DA203+DC203)</f>
        <v>#DIV/0!</v>
      </c>
      <c r="DA203" s="170">
        <f t="shared" ref="DA203:DA266" si="38">COUNTIF(BI203:CV203,"0")</f>
        <v>0</v>
      </c>
      <c r="DB203" s="169" t="e">
        <f t="shared" ref="DB203:DB266" si="39">DA203/(CW203+CY203+DA203+DC203)</f>
        <v>#DIV/0!</v>
      </c>
      <c r="DC203" s="170">
        <f t="shared" ref="DC203:DC266" si="40">COUNTIF(BI203:CV203,"KĐG")</f>
        <v>0</v>
      </c>
      <c r="DD203" s="169" t="e">
        <f t="shared" ref="DD203:DD266" si="41">DC203/(CW203+CY203+DA203+DC203)</f>
        <v>#DIV/0!</v>
      </c>
      <c r="DE203" s="171" t="e">
        <f t="shared" ref="DE203:DE266" si="42">(((CW203*2)+(CY203*1)+(DA203*0)))/(CW203+CY203+DA203)</f>
        <v>#DIV/0!</v>
      </c>
      <c r="DF203" s="171" t="e">
        <f t="shared" ref="DF203:DF266" si="43">IF(DD203&gt;=50%,"KĐG",IF(DE203&gt;=1.6,"Đạt mục tiêu",IF(DE203&gt;=1,"Cần cố gắng","Chưa đạt")))</f>
        <v>#DIV/0!</v>
      </c>
      <c r="DG203" s="102"/>
    </row>
    <row r="204" spans="1:111" ht="31.5">
      <c r="A204" s="137">
        <v>198</v>
      </c>
      <c r="B204" s="105">
        <v>384</v>
      </c>
      <c r="C204" s="106" t="s">
        <v>783</v>
      </c>
      <c r="D204" s="107" t="s">
        <v>25</v>
      </c>
      <c r="E204" s="106" t="s">
        <v>784</v>
      </c>
      <c r="F204" s="107" t="s">
        <v>25</v>
      </c>
      <c r="G204" s="102"/>
      <c r="H204" s="102"/>
      <c r="I204" s="102"/>
      <c r="J204" s="102"/>
      <c r="K204" s="99" t="s">
        <v>1135</v>
      </c>
      <c r="L204" s="100" t="s">
        <v>1110</v>
      </c>
      <c r="M204" s="101" t="s">
        <v>648</v>
      </c>
      <c r="N204" s="102"/>
      <c r="O204" s="102"/>
      <c r="P204" s="102"/>
      <c r="Q204" s="102"/>
      <c r="R204" s="102"/>
      <c r="S204" s="102"/>
      <c r="T204" s="102"/>
      <c r="U204" s="102"/>
      <c r="V204" s="102"/>
      <c r="W204" s="102"/>
      <c r="X204" s="139">
        <f t="shared" si="33"/>
        <v>0</v>
      </c>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70">
        <f t="shared" si="34"/>
        <v>0</v>
      </c>
      <c r="CX204" s="169" t="e">
        <f t="shared" si="35"/>
        <v>#DIV/0!</v>
      </c>
      <c r="CY204" s="170">
        <f t="shared" si="36"/>
        <v>0</v>
      </c>
      <c r="CZ204" s="169" t="e">
        <f t="shared" si="37"/>
        <v>#DIV/0!</v>
      </c>
      <c r="DA204" s="170">
        <f t="shared" si="38"/>
        <v>0</v>
      </c>
      <c r="DB204" s="169" t="e">
        <f t="shared" si="39"/>
        <v>#DIV/0!</v>
      </c>
      <c r="DC204" s="170">
        <f t="shared" si="40"/>
        <v>0</v>
      </c>
      <c r="DD204" s="169" t="e">
        <f t="shared" si="41"/>
        <v>#DIV/0!</v>
      </c>
      <c r="DE204" s="171" t="e">
        <f t="shared" si="42"/>
        <v>#DIV/0!</v>
      </c>
      <c r="DF204" s="171" t="e">
        <f t="shared" si="43"/>
        <v>#DIV/0!</v>
      </c>
      <c r="DG204" s="102"/>
    </row>
    <row r="205" spans="1:111" ht="21" customHeight="1">
      <c r="A205" s="137">
        <v>199</v>
      </c>
      <c r="B205" s="240">
        <v>385</v>
      </c>
      <c r="C205" s="242" t="s">
        <v>1076</v>
      </c>
      <c r="D205" s="232" t="s">
        <v>25</v>
      </c>
      <c r="E205" s="242" t="s">
        <v>1077</v>
      </c>
      <c r="F205" s="232" t="s">
        <v>25</v>
      </c>
      <c r="G205" s="343" t="s">
        <v>1205</v>
      </c>
      <c r="H205" s="117" t="s">
        <v>1336</v>
      </c>
      <c r="I205" s="118" t="s">
        <v>1230</v>
      </c>
      <c r="J205" s="102" t="s">
        <v>1199</v>
      </c>
      <c r="K205" s="99" t="s">
        <v>1135</v>
      </c>
      <c r="L205" s="100" t="s">
        <v>1154</v>
      </c>
      <c r="M205" s="101" t="s">
        <v>648</v>
      </c>
      <c r="N205" s="102" t="s">
        <v>648</v>
      </c>
      <c r="O205" s="102"/>
      <c r="P205" s="102"/>
      <c r="Q205" s="102"/>
      <c r="R205" s="102"/>
      <c r="S205" s="102"/>
      <c r="T205" s="102"/>
      <c r="U205" s="102"/>
      <c r="V205" s="102"/>
      <c r="W205" s="102"/>
      <c r="X205" s="139">
        <f t="shared" si="33"/>
        <v>1</v>
      </c>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70">
        <f t="shared" si="34"/>
        <v>0</v>
      </c>
      <c r="CX205" s="169" t="e">
        <f t="shared" si="35"/>
        <v>#DIV/0!</v>
      </c>
      <c r="CY205" s="170">
        <f t="shared" si="36"/>
        <v>0</v>
      </c>
      <c r="CZ205" s="169" t="e">
        <f t="shared" si="37"/>
        <v>#DIV/0!</v>
      </c>
      <c r="DA205" s="170">
        <f t="shared" si="38"/>
        <v>0</v>
      </c>
      <c r="DB205" s="169" t="e">
        <f t="shared" si="39"/>
        <v>#DIV/0!</v>
      </c>
      <c r="DC205" s="170">
        <f t="shared" si="40"/>
        <v>0</v>
      </c>
      <c r="DD205" s="169" t="e">
        <f t="shared" si="41"/>
        <v>#DIV/0!</v>
      </c>
      <c r="DE205" s="171" t="e">
        <f t="shared" si="42"/>
        <v>#DIV/0!</v>
      </c>
      <c r="DF205" s="171" t="e">
        <f t="shared" si="43"/>
        <v>#DIV/0!</v>
      </c>
      <c r="DG205" s="102"/>
    </row>
    <row r="206" spans="1:111" ht="21" customHeight="1">
      <c r="A206" s="137">
        <v>200</v>
      </c>
      <c r="B206" s="257"/>
      <c r="C206" s="342"/>
      <c r="D206" s="261"/>
      <c r="E206" s="342"/>
      <c r="F206" s="261"/>
      <c r="G206" s="344"/>
      <c r="H206" s="117" t="s">
        <v>1336</v>
      </c>
      <c r="I206" s="118" t="s">
        <v>1230</v>
      </c>
      <c r="J206" s="102" t="s">
        <v>1199</v>
      </c>
      <c r="K206" s="99" t="s">
        <v>1135</v>
      </c>
      <c r="L206" s="100" t="s">
        <v>1063</v>
      </c>
      <c r="M206" s="101" t="s">
        <v>648</v>
      </c>
      <c r="N206" s="102"/>
      <c r="O206" s="102" t="s">
        <v>648</v>
      </c>
      <c r="P206" s="102"/>
      <c r="Q206" s="102"/>
      <c r="R206" s="102"/>
      <c r="S206" s="102"/>
      <c r="T206" s="102"/>
      <c r="U206" s="102"/>
      <c r="V206" s="102"/>
      <c r="W206" s="102"/>
      <c r="X206" s="139">
        <f t="shared" si="33"/>
        <v>1</v>
      </c>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70">
        <f t="shared" si="34"/>
        <v>0</v>
      </c>
      <c r="CX206" s="169" t="e">
        <f t="shared" si="35"/>
        <v>#DIV/0!</v>
      </c>
      <c r="CY206" s="170">
        <f t="shared" si="36"/>
        <v>0</v>
      </c>
      <c r="CZ206" s="169" t="e">
        <f t="shared" si="37"/>
        <v>#DIV/0!</v>
      </c>
      <c r="DA206" s="170">
        <f t="shared" si="38"/>
        <v>0</v>
      </c>
      <c r="DB206" s="169" t="e">
        <f t="shared" si="39"/>
        <v>#DIV/0!</v>
      </c>
      <c r="DC206" s="170">
        <f t="shared" si="40"/>
        <v>0</v>
      </c>
      <c r="DD206" s="169" t="e">
        <f t="shared" si="41"/>
        <v>#DIV/0!</v>
      </c>
      <c r="DE206" s="171" t="e">
        <f t="shared" si="42"/>
        <v>#DIV/0!</v>
      </c>
      <c r="DF206" s="171" t="e">
        <f t="shared" si="43"/>
        <v>#DIV/0!</v>
      </c>
      <c r="DG206" s="102"/>
    </row>
    <row r="207" spans="1:111" ht="21" customHeight="1">
      <c r="A207" s="137">
        <v>201</v>
      </c>
      <c r="B207" s="257"/>
      <c r="C207" s="342"/>
      <c r="D207" s="261"/>
      <c r="E207" s="342"/>
      <c r="F207" s="261"/>
      <c r="G207" s="344"/>
      <c r="H207" s="117" t="s">
        <v>1336</v>
      </c>
      <c r="I207" s="118" t="s">
        <v>1230</v>
      </c>
      <c r="J207" s="102" t="s">
        <v>1199</v>
      </c>
      <c r="K207" s="99" t="s">
        <v>1135</v>
      </c>
      <c r="L207" s="100" t="s">
        <v>1063</v>
      </c>
      <c r="M207" s="101" t="s">
        <v>648</v>
      </c>
      <c r="N207" s="102"/>
      <c r="O207" s="102"/>
      <c r="P207" s="102" t="s">
        <v>648</v>
      </c>
      <c r="Q207" s="102"/>
      <c r="R207" s="102"/>
      <c r="S207" s="102"/>
      <c r="T207" s="102"/>
      <c r="U207" s="102"/>
      <c r="V207" s="102"/>
      <c r="W207" s="102"/>
      <c r="X207" s="139">
        <f t="shared" si="33"/>
        <v>1</v>
      </c>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c r="BF207" s="103"/>
      <c r="BG207" s="103"/>
      <c r="BH207" s="103"/>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70">
        <f t="shared" si="34"/>
        <v>0</v>
      </c>
      <c r="CX207" s="169" t="e">
        <f t="shared" si="35"/>
        <v>#DIV/0!</v>
      </c>
      <c r="CY207" s="170">
        <f t="shared" si="36"/>
        <v>0</v>
      </c>
      <c r="CZ207" s="169" t="e">
        <f t="shared" si="37"/>
        <v>#DIV/0!</v>
      </c>
      <c r="DA207" s="170">
        <f t="shared" si="38"/>
        <v>0</v>
      </c>
      <c r="DB207" s="169" t="e">
        <f t="shared" si="39"/>
        <v>#DIV/0!</v>
      </c>
      <c r="DC207" s="170">
        <f t="shared" si="40"/>
        <v>0</v>
      </c>
      <c r="DD207" s="169" t="e">
        <f t="shared" si="41"/>
        <v>#DIV/0!</v>
      </c>
      <c r="DE207" s="171" t="e">
        <f t="shared" si="42"/>
        <v>#DIV/0!</v>
      </c>
      <c r="DF207" s="171" t="e">
        <f t="shared" si="43"/>
        <v>#DIV/0!</v>
      </c>
      <c r="DG207" s="102"/>
    </row>
    <row r="208" spans="1:111" ht="21" customHeight="1">
      <c r="A208" s="137">
        <v>202</v>
      </c>
      <c r="B208" s="257"/>
      <c r="C208" s="342"/>
      <c r="D208" s="261"/>
      <c r="E208" s="342"/>
      <c r="F208" s="261"/>
      <c r="G208" s="344"/>
      <c r="H208" s="117" t="s">
        <v>1336</v>
      </c>
      <c r="I208" s="118" t="s">
        <v>1230</v>
      </c>
      <c r="J208" s="102" t="s">
        <v>1199</v>
      </c>
      <c r="K208" s="99" t="s">
        <v>1135</v>
      </c>
      <c r="L208" s="100" t="s">
        <v>1063</v>
      </c>
      <c r="M208" s="101" t="s">
        <v>648</v>
      </c>
      <c r="N208" s="102"/>
      <c r="O208" s="102"/>
      <c r="P208" s="102"/>
      <c r="Q208" s="102" t="s">
        <v>648</v>
      </c>
      <c r="R208" s="102"/>
      <c r="S208" s="102"/>
      <c r="T208" s="102"/>
      <c r="U208" s="102"/>
      <c r="V208" s="102"/>
      <c r="W208" s="102"/>
      <c r="X208" s="139">
        <f t="shared" si="33"/>
        <v>1</v>
      </c>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70">
        <f t="shared" si="34"/>
        <v>0</v>
      </c>
      <c r="CX208" s="169" t="e">
        <f t="shared" si="35"/>
        <v>#DIV/0!</v>
      </c>
      <c r="CY208" s="170">
        <f t="shared" si="36"/>
        <v>0</v>
      </c>
      <c r="CZ208" s="169" t="e">
        <f t="shared" si="37"/>
        <v>#DIV/0!</v>
      </c>
      <c r="DA208" s="170">
        <f t="shared" si="38"/>
        <v>0</v>
      </c>
      <c r="DB208" s="169" t="e">
        <f t="shared" si="39"/>
        <v>#DIV/0!</v>
      </c>
      <c r="DC208" s="170">
        <f t="shared" si="40"/>
        <v>0</v>
      </c>
      <c r="DD208" s="169" t="e">
        <f t="shared" si="41"/>
        <v>#DIV/0!</v>
      </c>
      <c r="DE208" s="171" t="e">
        <f t="shared" si="42"/>
        <v>#DIV/0!</v>
      </c>
      <c r="DF208" s="171" t="e">
        <f t="shared" si="43"/>
        <v>#DIV/0!</v>
      </c>
      <c r="DG208" s="102"/>
    </row>
    <row r="209" spans="1:111" ht="21" customHeight="1">
      <c r="A209" s="137">
        <v>203</v>
      </c>
      <c r="B209" s="257"/>
      <c r="C209" s="342"/>
      <c r="D209" s="261"/>
      <c r="E209" s="342"/>
      <c r="F209" s="261"/>
      <c r="G209" s="344"/>
      <c r="H209" s="117" t="s">
        <v>1336</v>
      </c>
      <c r="I209" s="118" t="s">
        <v>1230</v>
      </c>
      <c r="J209" s="102" t="s">
        <v>1199</v>
      </c>
      <c r="K209" s="99" t="s">
        <v>1135</v>
      </c>
      <c r="L209" s="100" t="s">
        <v>1063</v>
      </c>
      <c r="M209" s="101" t="s">
        <v>648</v>
      </c>
      <c r="N209" s="102"/>
      <c r="O209" s="102"/>
      <c r="P209" s="102"/>
      <c r="Q209" s="102"/>
      <c r="R209" s="102" t="s">
        <v>648</v>
      </c>
      <c r="S209" s="102"/>
      <c r="T209" s="102"/>
      <c r="U209" s="102"/>
      <c r="V209" s="102"/>
      <c r="W209" s="102"/>
      <c r="X209" s="139">
        <f t="shared" si="33"/>
        <v>1</v>
      </c>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70">
        <f t="shared" si="34"/>
        <v>0</v>
      </c>
      <c r="CX209" s="169" t="e">
        <f t="shared" si="35"/>
        <v>#DIV/0!</v>
      </c>
      <c r="CY209" s="170">
        <f t="shared" si="36"/>
        <v>0</v>
      </c>
      <c r="CZ209" s="169" t="e">
        <f t="shared" si="37"/>
        <v>#DIV/0!</v>
      </c>
      <c r="DA209" s="170">
        <f t="shared" si="38"/>
        <v>0</v>
      </c>
      <c r="DB209" s="169" t="e">
        <f t="shared" si="39"/>
        <v>#DIV/0!</v>
      </c>
      <c r="DC209" s="170">
        <f t="shared" si="40"/>
        <v>0</v>
      </c>
      <c r="DD209" s="169" t="e">
        <f t="shared" si="41"/>
        <v>#DIV/0!</v>
      </c>
      <c r="DE209" s="171" t="e">
        <f t="shared" si="42"/>
        <v>#DIV/0!</v>
      </c>
      <c r="DF209" s="171" t="e">
        <f t="shared" si="43"/>
        <v>#DIV/0!</v>
      </c>
      <c r="DG209" s="102"/>
    </row>
    <row r="210" spans="1:111" ht="21" customHeight="1">
      <c r="A210" s="137">
        <v>204</v>
      </c>
      <c r="B210" s="257"/>
      <c r="C210" s="342"/>
      <c r="D210" s="261"/>
      <c r="E210" s="342"/>
      <c r="F210" s="261"/>
      <c r="G210" s="344"/>
      <c r="H210" s="117" t="s">
        <v>1336</v>
      </c>
      <c r="I210" s="118" t="s">
        <v>1230</v>
      </c>
      <c r="J210" s="102" t="s">
        <v>1199</v>
      </c>
      <c r="K210" s="99" t="s">
        <v>1135</v>
      </c>
      <c r="L210" s="100" t="s">
        <v>1063</v>
      </c>
      <c r="M210" s="101" t="s">
        <v>648</v>
      </c>
      <c r="N210" s="102"/>
      <c r="O210" s="102"/>
      <c r="P210" s="102"/>
      <c r="Q210" s="102"/>
      <c r="R210" s="102"/>
      <c r="S210" s="102" t="s">
        <v>648</v>
      </c>
      <c r="T210" s="102"/>
      <c r="U210" s="102"/>
      <c r="V210" s="102"/>
      <c r="W210" s="102"/>
      <c r="X210" s="139">
        <f t="shared" si="33"/>
        <v>1</v>
      </c>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70">
        <f t="shared" si="34"/>
        <v>0</v>
      </c>
      <c r="CX210" s="169" t="e">
        <f t="shared" si="35"/>
        <v>#DIV/0!</v>
      </c>
      <c r="CY210" s="170">
        <f t="shared" si="36"/>
        <v>0</v>
      </c>
      <c r="CZ210" s="169" t="e">
        <f t="shared" si="37"/>
        <v>#DIV/0!</v>
      </c>
      <c r="DA210" s="170">
        <f t="shared" si="38"/>
        <v>0</v>
      </c>
      <c r="DB210" s="169" t="e">
        <f t="shared" si="39"/>
        <v>#DIV/0!</v>
      </c>
      <c r="DC210" s="170">
        <f t="shared" si="40"/>
        <v>0</v>
      </c>
      <c r="DD210" s="169" t="e">
        <f t="shared" si="41"/>
        <v>#DIV/0!</v>
      </c>
      <c r="DE210" s="171" t="e">
        <f t="shared" si="42"/>
        <v>#DIV/0!</v>
      </c>
      <c r="DF210" s="171" t="e">
        <f t="shared" si="43"/>
        <v>#DIV/0!</v>
      </c>
      <c r="DG210" s="102"/>
    </row>
    <row r="211" spans="1:111" ht="21" customHeight="1">
      <c r="A211" s="137">
        <v>205</v>
      </c>
      <c r="B211" s="257"/>
      <c r="C211" s="342"/>
      <c r="D211" s="261"/>
      <c r="E211" s="342"/>
      <c r="F211" s="261"/>
      <c r="G211" s="344"/>
      <c r="H211" s="117" t="s">
        <v>1336</v>
      </c>
      <c r="I211" s="118" t="s">
        <v>1230</v>
      </c>
      <c r="J211" s="102" t="s">
        <v>1199</v>
      </c>
      <c r="K211" s="99" t="s">
        <v>1135</v>
      </c>
      <c r="L211" s="100" t="s">
        <v>1063</v>
      </c>
      <c r="M211" s="101" t="s">
        <v>648</v>
      </c>
      <c r="N211" s="102"/>
      <c r="O211" s="102"/>
      <c r="P211" s="102"/>
      <c r="Q211" s="102"/>
      <c r="R211" s="102"/>
      <c r="S211" s="102"/>
      <c r="T211" s="102" t="s">
        <v>648</v>
      </c>
      <c r="U211" s="102"/>
      <c r="V211" s="102"/>
      <c r="W211" s="102"/>
      <c r="X211" s="139">
        <f t="shared" si="33"/>
        <v>1</v>
      </c>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70">
        <f t="shared" si="34"/>
        <v>0</v>
      </c>
      <c r="CX211" s="169" t="e">
        <f t="shared" si="35"/>
        <v>#DIV/0!</v>
      </c>
      <c r="CY211" s="170">
        <f t="shared" si="36"/>
        <v>0</v>
      </c>
      <c r="CZ211" s="169" t="e">
        <f t="shared" si="37"/>
        <v>#DIV/0!</v>
      </c>
      <c r="DA211" s="170">
        <f t="shared" si="38"/>
        <v>0</v>
      </c>
      <c r="DB211" s="169" t="e">
        <f t="shared" si="39"/>
        <v>#DIV/0!</v>
      </c>
      <c r="DC211" s="170">
        <f t="shared" si="40"/>
        <v>0</v>
      </c>
      <c r="DD211" s="169" t="e">
        <f t="shared" si="41"/>
        <v>#DIV/0!</v>
      </c>
      <c r="DE211" s="171" t="e">
        <f t="shared" si="42"/>
        <v>#DIV/0!</v>
      </c>
      <c r="DF211" s="171" t="e">
        <f t="shared" si="43"/>
        <v>#DIV/0!</v>
      </c>
      <c r="DG211" s="102"/>
    </row>
    <row r="212" spans="1:111" ht="21" customHeight="1">
      <c r="A212" s="137">
        <v>206</v>
      </c>
      <c r="B212" s="257"/>
      <c r="C212" s="342"/>
      <c r="D212" s="261"/>
      <c r="E212" s="342"/>
      <c r="F212" s="261"/>
      <c r="G212" s="344"/>
      <c r="H212" s="117" t="s">
        <v>1336</v>
      </c>
      <c r="I212" s="118" t="s">
        <v>1230</v>
      </c>
      <c r="J212" s="102" t="s">
        <v>1199</v>
      </c>
      <c r="K212" s="99" t="s">
        <v>1135</v>
      </c>
      <c r="L212" s="100" t="s">
        <v>1063</v>
      </c>
      <c r="M212" s="101" t="s">
        <v>648</v>
      </c>
      <c r="N212" s="102"/>
      <c r="O212" s="102"/>
      <c r="P212" s="102"/>
      <c r="Q212" s="102"/>
      <c r="R212" s="102"/>
      <c r="S212" s="102"/>
      <c r="T212" s="102"/>
      <c r="U212" s="102" t="s">
        <v>648</v>
      </c>
      <c r="V212" s="102"/>
      <c r="W212" s="102"/>
      <c r="X212" s="139">
        <f t="shared" si="33"/>
        <v>1</v>
      </c>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70">
        <f t="shared" si="34"/>
        <v>0</v>
      </c>
      <c r="CX212" s="169" t="e">
        <f t="shared" si="35"/>
        <v>#DIV/0!</v>
      </c>
      <c r="CY212" s="170">
        <f t="shared" si="36"/>
        <v>0</v>
      </c>
      <c r="CZ212" s="169" t="e">
        <f t="shared" si="37"/>
        <v>#DIV/0!</v>
      </c>
      <c r="DA212" s="170">
        <f t="shared" si="38"/>
        <v>0</v>
      </c>
      <c r="DB212" s="169" t="e">
        <f t="shared" si="39"/>
        <v>#DIV/0!</v>
      </c>
      <c r="DC212" s="170">
        <f t="shared" si="40"/>
        <v>0</v>
      </c>
      <c r="DD212" s="169" t="e">
        <f t="shared" si="41"/>
        <v>#DIV/0!</v>
      </c>
      <c r="DE212" s="171" t="e">
        <f t="shared" si="42"/>
        <v>#DIV/0!</v>
      </c>
      <c r="DF212" s="171" t="e">
        <f t="shared" si="43"/>
        <v>#DIV/0!</v>
      </c>
      <c r="DG212" s="102"/>
    </row>
    <row r="213" spans="1:111" ht="21" customHeight="1">
      <c r="A213" s="137">
        <v>207</v>
      </c>
      <c r="B213" s="257"/>
      <c r="C213" s="342"/>
      <c r="D213" s="261"/>
      <c r="E213" s="342"/>
      <c r="F213" s="261"/>
      <c r="G213" s="344"/>
      <c r="H213" s="117" t="s">
        <v>1336</v>
      </c>
      <c r="I213" s="118" t="s">
        <v>1230</v>
      </c>
      <c r="J213" s="102" t="s">
        <v>1199</v>
      </c>
      <c r="K213" s="99" t="s">
        <v>1135</v>
      </c>
      <c r="L213" s="100" t="s">
        <v>1063</v>
      </c>
      <c r="M213" s="101" t="s">
        <v>648</v>
      </c>
      <c r="N213" s="102"/>
      <c r="O213" s="102"/>
      <c r="P213" s="102"/>
      <c r="Q213" s="102"/>
      <c r="R213" s="102"/>
      <c r="S213" s="102"/>
      <c r="T213" s="102"/>
      <c r="U213" s="102"/>
      <c r="V213" s="102" t="s">
        <v>648</v>
      </c>
      <c r="W213" s="102"/>
      <c r="X213" s="139">
        <f t="shared" si="33"/>
        <v>1</v>
      </c>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70">
        <f t="shared" si="34"/>
        <v>0</v>
      </c>
      <c r="CX213" s="169" t="e">
        <f t="shared" si="35"/>
        <v>#DIV/0!</v>
      </c>
      <c r="CY213" s="170">
        <f t="shared" si="36"/>
        <v>0</v>
      </c>
      <c r="CZ213" s="169" t="e">
        <f t="shared" si="37"/>
        <v>#DIV/0!</v>
      </c>
      <c r="DA213" s="170">
        <f t="shared" si="38"/>
        <v>0</v>
      </c>
      <c r="DB213" s="169" t="e">
        <f t="shared" si="39"/>
        <v>#DIV/0!</v>
      </c>
      <c r="DC213" s="170">
        <f t="shared" si="40"/>
        <v>0</v>
      </c>
      <c r="DD213" s="169" t="e">
        <f t="shared" si="41"/>
        <v>#DIV/0!</v>
      </c>
      <c r="DE213" s="171" t="e">
        <f t="shared" si="42"/>
        <v>#DIV/0!</v>
      </c>
      <c r="DF213" s="171" t="e">
        <f t="shared" si="43"/>
        <v>#DIV/0!</v>
      </c>
      <c r="DG213" s="102"/>
    </row>
    <row r="214" spans="1:111" ht="21" customHeight="1">
      <c r="A214" s="137">
        <v>208</v>
      </c>
      <c r="B214" s="241"/>
      <c r="C214" s="243"/>
      <c r="D214" s="233"/>
      <c r="E214" s="243"/>
      <c r="F214" s="233"/>
      <c r="G214" s="345"/>
      <c r="H214" s="117" t="s">
        <v>1336</v>
      </c>
      <c r="I214" s="118" t="s">
        <v>1230</v>
      </c>
      <c r="J214" s="102" t="s">
        <v>1199</v>
      </c>
      <c r="K214" s="99" t="s">
        <v>1135</v>
      </c>
      <c r="L214" s="100" t="s">
        <v>1063</v>
      </c>
      <c r="M214" s="101" t="s">
        <v>648</v>
      </c>
      <c r="N214" s="102"/>
      <c r="O214" s="102"/>
      <c r="P214" s="102"/>
      <c r="Q214" s="102"/>
      <c r="R214" s="102"/>
      <c r="S214" s="102"/>
      <c r="T214" s="102"/>
      <c r="U214" s="102"/>
      <c r="V214" s="102"/>
      <c r="W214" s="102" t="s">
        <v>648</v>
      </c>
      <c r="X214" s="139">
        <f t="shared" si="33"/>
        <v>1</v>
      </c>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70">
        <f t="shared" si="34"/>
        <v>0</v>
      </c>
      <c r="CX214" s="169" t="e">
        <f t="shared" si="35"/>
        <v>#DIV/0!</v>
      </c>
      <c r="CY214" s="170">
        <f t="shared" si="36"/>
        <v>0</v>
      </c>
      <c r="CZ214" s="169" t="e">
        <f t="shared" si="37"/>
        <v>#DIV/0!</v>
      </c>
      <c r="DA214" s="170">
        <f t="shared" si="38"/>
        <v>0</v>
      </c>
      <c r="DB214" s="169" t="e">
        <f t="shared" si="39"/>
        <v>#DIV/0!</v>
      </c>
      <c r="DC214" s="170">
        <f t="shared" si="40"/>
        <v>0</v>
      </c>
      <c r="DD214" s="169" t="e">
        <f t="shared" si="41"/>
        <v>#DIV/0!</v>
      </c>
      <c r="DE214" s="171" t="e">
        <f t="shared" si="42"/>
        <v>#DIV/0!</v>
      </c>
      <c r="DF214" s="171" t="e">
        <f t="shared" si="43"/>
        <v>#DIV/0!</v>
      </c>
      <c r="DG214" s="102"/>
    </row>
    <row r="215" spans="1:111" ht="46.5" customHeight="1">
      <c r="A215" s="137">
        <v>209</v>
      </c>
      <c r="B215" s="119">
        <v>386</v>
      </c>
      <c r="C215" s="114" t="s">
        <v>1078</v>
      </c>
      <c r="D215" s="120" t="s">
        <v>25</v>
      </c>
      <c r="E215" s="114" t="s">
        <v>1054</v>
      </c>
      <c r="F215" s="120" t="s">
        <v>25</v>
      </c>
      <c r="G215" s="121"/>
      <c r="H215" s="117"/>
      <c r="I215" s="118"/>
      <c r="J215" s="102"/>
      <c r="K215" s="99" t="s">
        <v>1135</v>
      </c>
      <c r="L215" s="100" t="s">
        <v>1063</v>
      </c>
      <c r="M215" s="101" t="s">
        <v>648</v>
      </c>
      <c r="N215" s="102"/>
      <c r="O215" s="102"/>
      <c r="P215" s="102"/>
      <c r="Q215" s="102"/>
      <c r="R215" s="102"/>
      <c r="S215" s="102"/>
      <c r="T215" s="102"/>
      <c r="U215" s="102"/>
      <c r="V215" s="102"/>
      <c r="W215" s="102"/>
      <c r="X215" s="139">
        <f t="shared" si="33"/>
        <v>0</v>
      </c>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70">
        <f t="shared" si="34"/>
        <v>0</v>
      </c>
      <c r="CX215" s="169" t="e">
        <f t="shared" si="35"/>
        <v>#DIV/0!</v>
      </c>
      <c r="CY215" s="170">
        <f t="shared" si="36"/>
        <v>0</v>
      </c>
      <c r="CZ215" s="169" t="e">
        <f t="shared" si="37"/>
        <v>#DIV/0!</v>
      </c>
      <c r="DA215" s="170">
        <f t="shared" si="38"/>
        <v>0</v>
      </c>
      <c r="DB215" s="169" t="e">
        <f t="shared" si="39"/>
        <v>#DIV/0!</v>
      </c>
      <c r="DC215" s="170">
        <f t="shared" si="40"/>
        <v>0</v>
      </c>
      <c r="DD215" s="169" t="e">
        <f t="shared" si="41"/>
        <v>#DIV/0!</v>
      </c>
      <c r="DE215" s="171" t="e">
        <f t="shared" si="42"/>
        <v>#DIV/0!</v>
      </c>
      <c r="DF215" s="171" t="e">
        <f t="shared" si="43"/>
        <v>#DIV/0!</v>
      </c>
      <c r="DG215" s="102"/>
    </row>
    <row r="216" spans="1:111" ht="47.25">
      <c r="A216" s="137">
        <v>210</v>
      </c>
      <c r="B216" s="105">
        <v>388</v>
      </c>
      <c r="C216" s="106" t="s">
        <v>790</v>
      </c>
      <c r="D216" s="107" t="s">
        <v>26</v>
      </c>
      <c r="E216" s="106" t="s">
        <v>791</v>
      </c>
      <c r="F216" s="107" t="s">
        <v>26</v>
      </c>
      <c r="G216" s="102"/>
      <c r="H216" s="102"/>
      <c r="I216" s="102"/>
      <c r="J216" s="102"/>
      <c r="K216" s="99" t="s">
        <v>1135</v>
      </c>
      <c r="L216" s="100" t="s">
        <v>1063</v>
      </c>
      <c r="M216" s="101" t="s">
        <v>648</v>
      </c>
      <c r="N216" s="102"/>
      <c r="O216" s="102"/>
      <c r="P216" s="102"/>
      <c r="Q216" s="102"/>
      <c r="R216" s="102"/>
      <c r="S216" s="102"/>
      <c r="T216" s="102"/>
      <c r="U216" s="102"/>
      <c r="V216" s="102"/>
      <c r="W216" s="102"/>
      <c r="X216" s="139">
        <f t="shared" si="33"/>
        <v>0</v>
      </c>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102"/>
      <c r="CV216" s="102"/>
      <c r="CW216" s="170">
        <f t="shared" si="34"/>
        <v>0</v>
      </c>
      <c r="CX216" s="169" t="e">
        <f t="shared" si="35"/>
        <v>#DIV/0!</v>
      </c>
      <c r="CY216" s="170">
        <f t="shared" si="36"/>
        <v>0</v>
      </c>
      <c r="CZ216" s="169" t="e">
        <f t="shared" si="37"/>
        <v>#DIV/0!</v>
      </c>
      <c r="DA216" s="170">
        <f t="shared" si="38"/>
        <v>0</v>
      </c>
      <c r="DB216" s="169" t="e">
        <f t="shared" si="39"/>
        <v>#DIV/0!</v>
      </c>
      <c r="DC216" s="170">
        <f t="shared" si="40"/>
        <v>0</v>
      </c>
      <c r="DD216" s="169" t="e">
        <f t="shared" si="41"/>
        <v>#DIV/0!</v>
      </c>
      <c r="DE216" s="171" t="e">
        <f t="shared" si="42"/>
        <v>#DIV/0!</v>
      </c>
      <c r="DF216" s="171" t="e">
        <f t="shared" si="43"/>
        <v>#DIV/0!</v>
      </c>
      <c r="DG216" s="102"/>
    </row>
    <row r="217" spans="1:111" ht="25.5" customHeight="1">
      <c r="A217" s="137">
        <v>211</v>
      </c>
      <c r="B217" s="105">
        <v>390</v>
      </c>
      <c r="C217" s="106" t="s">
        <v>793</v>
      </c>
      <c r="D217" s="107" t="s">
        <v>23</v>
      </c>
      <c r="E217" s="106" t="s">
        <v>794</v>
      </c>
      <c r="F217" s="107" t="s">
        <v>23</v>
      </c>
      <c r="G217" s="102"/>
      <c r="H217" s="102"/>
      <c r="I217" s="102"/>
      <c r="J217" s="102"/>
      <c r="K217" s="99" t="s">
        <v>1135</v>
      </c>
      <c r="L217" s="100" t="s">
        <v>1110</v>
      </c>
      <c r="M217" s="101" t="s">
        <v>648</v>
      </c>
      <c r="N217" s="102"/>
      <c r="O217" s="102"/>
      <c r="P217" s="102"/>
      <c r="Q217" s="102"/>
      <c r="R217" s="102"/>
      <c r="S217" s="102"/>
      <c r="T217" s="102"/>
      <c r="U217" s="102"/>
      <c r="V217" s="102"/>
      <c r="W217" s="102"/>
      <c r="X217" s="139">
        <f t="shared" si="33"/>
        <v>0</v>
      </c>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c r="CK217" s="102"/>
      <c r="CL217" s="102"/>
      <c r="CM217" s="102"/>
      <c r="CN217" s="102"/>
      <c r="CO217" s="102"/>
      <c r="CP217" s="102"/>
      <c r="CQ217" s="102"/>
      <c r="CR217" s="102"/>
      <c r="CS217" s="102"/>
      <c r="CT217" s="102"/>
      <c r="CU217" s="102"/>
      <c r="CV217" s="102"/>
      <c r="CW217" s="170">
        <f t="shared" si="34"/>
        <v>0</v>
      </c>
      <c r="CX217" s="169" t="e">
        <f t="shared" si="35"/>
        <v>#DIV/0!</v>
      </c>
      <c r="CY217" s="170">
        <f t="shared" si="36"/>
        <v>0</v>
      </c>
      <c r="CZ217" s="169" t="e">
        <f t="shared" si="37"/>
        <v>#DIV/0!</v>
      </c>
      <c r="DA217" s="170">
        <f t="shared" si="38"/>
        <v>0</v>
      </c>
      <c r="DB217" s="169" t="e">
        <f t="shared" si="39"/>
        <v>#DIV/0!</v>
      </c>
      <c r="DC217" s="170">
        <f t="shared" si="40"/>
        <v>0</v>
      </c>
      <c r="DD217" s="169" t="e">
        <f t="shared" si="41"/>
        <v>#DIV/0!</v>
      </c>
      <c r="DE217" s="171" t="e">
        <f t="shared" si="42"/>
        <v>#DIV/0!</v>
      </c>
      <c r="DF217" s="171" t="e">
        <f t="shared" si="43"/>
        <v>#DIV/0!</v>
      </c>
      <c r="DG217" s="102"/>
    </row>
    <row r="218" spans="1:111" ht="19.5" customHeight="1">
      <c r="A218" s="137">
        <v>212</v>
      </c>
      <c r="B218" s="95">
        <v>391</v>
      </c>
      <c r="C218" s="234" t="s">
        <v>998</v>
      </c>
      <c r="D218" s="234"/>
      <c r="E218" s="234"/>
      <c r="F218" s="96" t="s">
        <v>1146</v>
      </c>
      <c r="G218" s="96" t="s">
        <v>1146</v>
      </c>
      <c r="H218" s="96" t="s">
        <v>1146</v>
      </c>
      <c r="I218" s="96" t="s">
        <v>1146</v>
      </c>
      <c r="J218" s="96" t="s">
        <v>1146</v>
      </c>
      <c r="K218" s="96" t="s">
        <v>1146</v>
      </c>
      <c r="L218" s="96" t="s">
        <v>1146</v>
      </c>
      <c r="M218" s="96" t="s">
        <v>1146</v>
      </c>
      <c r="N218" s="96" t="s">
        <v>1146</v>
      </c>
      <c r="O218" s="96" t="s">
        <v>1146</v>
      </c>
      <c r="P218" s="96" t="s">
        <v>1146</v>
      </c>
      <c r="Q218" s="96" t="s">
        <v>1146</v>
      </c>
      <c r="R218" s="96" t="s">
        <v>1146</v>
      </c>
      <c r="S218" s="96" t="s">
        <v>1146</v>
      </c>
      <c r="T218" s="96" t="s">
        <v>1146</v>
      </c>
      <c r="U218" s="96" t="s">
        <v>1146</v>
      </c>
      <c r="V218" s="96" t="s">
        <v>1146</v>
      </c>
      <c r="W218" s="96" t="s">
        <v>1146</v>
      </c>
      <c r="X218" s="96" t="s">
        <v>1146</v>
      </c>
      <c r="Y218" s="96" t="s">
        <v>1146</v>
      </c>
      <c r="Z218" s="96" t="s">
        <v>1146</v>
      </c>
      <c r="AA218" s="96" t="s">
        <v>1146</v>
      </c>
      <c r="AB218" s="96" t="s">
        <v>1146</v>
      </c>
      <c r="AC218" s="96" t="s">
        <v>1146</v>
      </c>
      <c r="AD218" s="96" t="s">
        <v>1146</v>
      </c>
      <c r="AE218" s="96" t="s">
        <v>1146</v>
      </c>
      <c r="AF218" s="96" t="s">
        <v>1146</v>
      </c>
      <c r="AG218" s="96" t="s">
        <v>1146</v>
      </c>
      <c r="AH218" s="96" t="s">
        <v>1146</v>
      </c>
      <c r="AI218" s="96" t="s">
        <v>1146</v>
      </c>
      <c r="AJ218" s="96" t="s">
        <v>1146</v>
      </c>
      <c r="AK218" s="96" t="s">
        <v>1146</v>
      </c>
      <c r="AL218" s="96" t="s">
        <v>1146</v>
      </c>
      <c r="AM218" s="96" t="s">
        <v>1146</v>
      </c>
      <c r="AN218" s="96" t="s">
        <v>1146</v>
      </c>
      <c r="AO218" s="96" t="s">
        <v>1146</v>
      </c>
      <c r="AP218" s="96" t="s">
        <v>1146</v>
      </c>
      <c r="AQ218" s="96" t="s">
        <v>1146</v>
      </c>
      <c r="AR218" s="96" t="s">
        <v>1146</v>
      </c>
      <c r="AS218" s="96" t="s">
        <v>1146</v>
      </c>
      <c r="AT218" s="96" t="s">
        <v>1146</v>
      </c>
      <c r="AU218" s="96" t="s">
        <v>1146</v>
      </c>
      <c r="AV218" s="96" t="s">
        <v>1146</v>
      </c>
      <c r="AW218" s="96" t="s">
        <v>1146</v>
      </c>
      <c r="AX218" s="96" t="s">
        <v>1146</v>
      </c>
      <c r="AY218" s="96" t="s">
        <v>1146</v>
      </c>
      <c r="AZ218" s="96" t="s">
        <v>1146</v>
      </c>
      <c r="BA218" s="96" t="s">
        <v>1146</v>
      </c>
      <c r="BB218" s="96" t="s">
        <v>1146</v>
      </c>
      <c r="BC218" s="96" t="s">
        <v>1146</v>
      </c>
      <c r="BD218" s="96" t="s">
        <v>1146</v>
      </c>
      <c r="BE218" s="96" t="s">
        <v>1146</v>
      </c>
      <c r="BF218" s="96" t="s">
        <v>1146</v>
      </c>
      <c r="BG218" s="96" t="s">
        <v>1146</v>
      </c>
      <c r="BH218" s="96" t="s">
        <v>1146</v>
      </c>
      <c r="BI218" s="96" t="s">
        <v>1146</v>
      </c>
      <c r="BJ218" s="96" t="s">
        <v>1146</v>
      </c>
      <c r="BK218" s="96" t="s">
        <v>1146</v>
      </c>
      <c r="BL218" s="96" t="s">
        <v>1146</v>
      </c>
      <c r="BM218" s="96" t="s">
        <v>1146</v>
      </c>
      <c r="BN218" s="96" t="s">
        <v>1146</v>
      </c>
      <c r="BO218" s="96" t="s">
        <v>1146</v>
      </c>
      <c r="BP218" s="96" t="s">
        <v>1146</v>
      </c>
      <c r="BQ218" s="96" t="s">
        <v>1146</v>
      </c>
      <c r="BR218" s="96" t="s">
        <v>1146</v>
      </c>
      <c r="BS218" s="96" t="s">
        <v>1146</v>
      </c>
      <c r="BT218" s="96" t="s">
        <v>1146</v>
      </c>
      <c r="BU218" s="96" t="s">
        <v>1146</v>
      </c>
      <c r="BV218" s="96" t="s">
        <v>1146</v>
      </c>
      <c r="BW218" s="96" t="s">
        <v>1146</v>
      </c>
      <c r="BX218" s="96" t="s">
        <v>1146</v>
      </c>
      <c r="BY218" s="96" t="s">
        <v>1146</v>
      </c>
      <c r="BZ218" s="96" t="s">
        <v>1146</v>
      </c>
      <c r="CA218" s="96" t="s">
        <v>1146</v>
      </c>
      <c r="CB218" s="96" t="s">
        <v>1146</v>
      </c>
      <c r="CC218" s="96" t="s">
        <v>1146</v>
      </c>
      <c r="CD218" s="96" t="s">
        <v>1146</v>
      </c>
      <c r="CE218" s="96" t="s">
        <v>1146</v>
      </c>
      <c r="CF218" s="96" t="s">
        <v>1146</v>
      </c>
      <c r="CG218" s="96" t="s">
        <v>1146</v>
      </c>
      <c r="CH218" s="96" t="s">
        <v>1146</v>
      </c>
      <c r="CI218" s="96" t="s">
        <v>1146</v>
      </c>
      <c r="CJ218" s="96" t="s">
        <v>1146</v>
      </c>
      <c r="CK218" s="96" t="s">
        <v>1146</v>
      </c>
      <c r="CL218" s="96" t="s">
        <v>1146</v>
      </c>
      <c r="CM218" s="96" t="s">
        <v>1146</v>
      </c>
      <c r="CN218" s="96" t="s">
        <v>1146</v>
      </c>
      <c r="CO218" s="96" t="s">
        <v>1146</v>
      </c>
      <c r="CP218" s="96" t="s">
        <v>1146</v>
      </c>
      <c r="CQ218" s="96" t="s">
        <v>1146</v>
      </c>
      <c r="CR218" s="96" t="s">
        <v>1146</v>
      </c>
      <c r="CS218" s="96" t="s">
        <v>1146</v>
      </c>
      <c r="CT218" s="96" t="s">
        <v>1146</v>
      </c>
      <c r="CU218" s="96" t="s">
        <v>1146</v>
      </c>
      <c r="CV218" s="96" t="s">
        <v>1146</v>
      </c>
      <c r="CW218" s="96" t="s">
        <v>1146</v>
      </c>
      <c r="CX218" s="96" t="s">
        <v>1146</v>
      </c>
      <c r="CY218" s="96" t="s">
        <v>1146</v>
      </c>
      <c r="CZ218" s="96" t="s">
        <v>1146</v>
      </c>
      <c r="DA218" s="96" t="s">
        <v>1146</v>
      </c>
      <c r="DB218" s="96" t="s">
        <v>1146</v>
      </c>
      <c r="DC218" s="96" t="s">
        <v>1146</v>
      </c>
      <c r="DD218" s="96" t="s">
        <v>1146</v>
      </c>
      <c r="DE218" s="96" t="s">
        <v>1146</v>
      </c>
      <c r="DF218" s="96" t="s">
        <v>1146</v>
      </c>
      <c r="DG218" s="96" t="s">
        <v>1146</v>
      </c>
    </row>
    <row r="219" spans="1:111" ht="26.25" customHeight="1">
      <c r="A219" s="137">
        <v>213</v>
      </c>
      <c r="B219" s="240">
        <v>394</v>
      </c>
      <c r="C219" s="242" t="s">
        <v>802</v>
      </c>
      <c r="D219" s="346" t="s">
        <v>23</v>
      </c>
      <c r="E219" s="242" t="s">
        <v>803</v>
      </c>
      <c r="F219" s="346" t="s">
        <v>25</v>
      </c>
      <c r="G219" s="348" t="s">
        <v>1206</v>
      </c>
      <c r="H219" s="117" t="s">
        <v>1310</v>
      </c>
      <c r="I219" s="118" t="s">
        <v>1230</v>
      </c>
      <c r="J219" s="102" t="s">
        <v>1199</v>
      </c>
      <c r="K219" s="99" t="s">
        <v>1135</v>
      </c>
      <c r="L219" s="100" t="s">
        <v>1063</v>
      </c>
      <c r="M219" s="101" t="s">
        <v>648</v>
      </c>
      <c r="N219" s="102"/>
      <c r="O219" s="102"/>
      <c r="P219" s="102"/>
      <c r="Q219" s="102" t="s">
        <v>648</v>
      </c>
      <c r="R219" s="102"/>
      <c r="S219" s="102"/>
      <c r="T219" s="102"/>
      <c r="U219" s="102"/>
      <c r="V219" s="102"/>
      <c r="W219" s="102"/>
      <c r="X219" s="139">
        <f t="shared" si="33"/>
        <v>1</v>
      </c>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70">
        <f t="shared" si="34"/>
        <v>0</v>
      </c>
      <c r="CX219" s="169" t="e">
        <f t="shared" si="35"/>
        <v>#DIV/0!</v>
      </c>
      <c r="CY219" s="170">
        <f t="shared" si="36"/>
        <v>0</v>
      </c>
      <c r="CZ219" s="169" t="e">
        <f t="shared" si="37"/>
        <v>#DIV/0!</v>
      </c>
      <c r="DA219" s="170">
        <f t="shared" si="38"/>
        <v>0</v>
      </c>
      <c r="DB219" s="169" t="e">
        <f t="shared" si="39"/>
        <v>#DIV/0!</v>
      </c>
      <c r="DC219" s="170">
        <f t="shared" si="40"/>
        <v>0</v>
      </c>
      <c r="DD219" s="169" t="e">
        <f t="shared" si="41"/>
        <v>#DIV/0!</v>
      </c>
      <c r="DE219" s="171" t="e">
        <f t="shared" si="42"/>
        <v>#DIV/0!</v>
      </c>
      <c r="DF219" s="171" t="e">
        <f t="shared" si="43"/>
        <v>#DIV/0!</v>
      </c>
      <c r="DG219" s="102"/>
    </row>
    <row r="220" spans="1:111" ht="45" customHeight="1">
      <c r="A220" s="137">
        <v>214</v>
      </c>
      <c r="B220" s="241"/>
      <c r="C220" s="243"/>
      <c r="D220" s="347"/>
      <c r="E220" s="243"/>
      <c r="F220" s="347"/>
      <c r="G220" s="349"/>
      <c r="H220" s="117" t="s">
        <v>1311</v>
      </c>
      <c r="I220" s="118" t="s">
        <v>1230</v>
      </c>
      <c r="J220" s="102" t="s">
        <v>1199</v>
      </c>
      <c r="K220" s="99" t="s">
        <v>1135</v>
      </c>
      <c r="L220" s="100" t="s">
        <v>1063</v>
      </c>
      <c r="M220" s="101" t="s">
        <v>648</v>
      </c>
      <c r="N220" s="102"/>
      <c r="O220" s="102"/>
      <c r="P220" s="102"/>
      <c r="Q220" s="102"/>
      <c r="R220" s="102"/>
      <c r="S220" s="102"/>
      <c r="T220" s="102"/>
      <c r="U220" s="102"/>
      <c r="V220" s="102"/>
      <c r="W220" s="102"/>
      <c r="X220" s="139">
        <f t="shared" si="33"/>
        <v>0</v>
      </c>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70">
        <f t="shared" si="34"/>
        <v>0</v>
      </c>
      <c r="CX220" s="169" t="e">
        <f t="shared" si="35"/>
        <v>#DIV/0!</v>
      </c>
      <c r="CY220" s="170">
        <f t="shared" si="36"/>
        <v>0</v>
      </c>
      <c r="CZ220" s="169" t="e">
        <f t="shared" si="37"/>
        <v>#DIV/0!</v>
      </c>
      <c r="DA220" s="170">
        <f t="shared" si="38"/>
        <v>0</v>
      </c>
      <c r="DB220" s="169" t="e">
        <f t="shared" si="39"/>
        <v>#DIV/0!</v>
      </c>
      <c r="DC220" s="170">
        <f t="shared" si="40"/>
        <v>0</v>
      </c>
      <c r="DD220" s="169" t="e">
        <f t="shared" si="41"/>
        <v>#DIV/0!</v>
      </c>
      <c r="DE220" s="171" t="e">
        <f t="shared" si="42"/>
        <v>#DIV/0!</v>
      </c>
      <c r="DF220" s="171" t="e">
        <f t="shared" si="43"/>
        <v>#DIV/0!</v>
      </c>
      <c r="DG220" s="102"/>
    </row>
    <row r="221" spans="1:111" ht="31.5">
      <c r="A221" s="137">
        <v>215</v>
      </c>
      <c r="B221" s="105">
        <v>397</v>
      </c>
      <c r="C221" s="106" t="s">
        <v>806</v>
      </c>
      <c r="D221" s="107" t="s">
        <v>23</v>
      </c>
      <c r="E221" s="106" t="s">
        <v>807</v>
      </c>
      <c r="F221" s="107" t="s">
        <v>23</v>
      </c>
      <c r="G221" s="102"/>
      <c r="H221" s="102"/>
      <c r="I221" s="102"/>
      <c r="J221" s="102"/>
      <c r="K221" s="99" t="s">
        <v>1135</v>
      </c>
      <c r="L221" s="100" t="s">
        <v>1063</v>
      </c>
      <c r="M221" s="101" t="s">
        <v>648</v>
      </c>
      <c r="N221" s="102"/>
      <c r="O221" s="102"/>
      <c r="P221" s="102"/>
      <c r="Q221" s="102"/>
      <c r="R221" s="102"/>
      <c r="S221" s="102"/>
      <c r="T221" s="102"/>
      <c r="U221" s="102"/>
      <c r="V221" s="102"/>
      <c r="W221" s="102"/>
      <c r="X221" s="139">
        <f t="shared" si="33"/>
        <v>0</v>
      </c>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70">
        <f t="shared" si="34"/>
        <v>0</v>
      </c>
      <c r="CX221" s="169" t="e">
        <f t="shared" si="35"/>
        <v>#DIV/0!</v>
      </c>
      <c r="CY221" s="170">
        <f t="shared" si="36"/>
        <v>0</v>
      </c>
      <c r="CZ221" s="169" t="e">
        <f t="shared" si="37"/>
        <v>#DIV/0!</v>
      </c>
      <c r="DA221" s="170">
        <f t="shared" si="38"/>
        <v>0</v>
      </c>
      <c r="DB221" s="169" t="e">
        <f t="shared" si="39"/>
        <v>#DIV/0!</v>
      </c>
      <c r="DC221" s="170">
        <f t="shared" si="40"/>
        <v>0</v>
      </c>
      <c r="DD221" s="169" t="e">
        <f t="shared" si="41"/>
        <v>#DIV/0!</v>
      </c>
      <c r="DE221" s="171" t="e">
        <f t="shared" si="42"/>
        <v>#DIV/0!</v>
      </c>
      <c r="DF221" s="171" t="e">
        <f t="shared" si="43"/>
        <v>#DIV/0!</v>
      </c>
      <c r="DG221" s="102"/>
    </row>
    <row r="222" spans="1:111" ht="47.25">
      <c r="A222" s="137">
        <v>216</v>
      </c>
      <c r="B222" s="105">
        <v>400</v>
      </c>
      <c r="C222" s="106" t="s">
        <v>814</v>
      </c>
      <c r="D222" s="107" t="s">
        <v>23</v>
      </c>
      <c r="E222" s="106" t="s">
        <v>815</v>
      </c>
      <c r="F222" s="107" t="s">
        <v>25</v>
      </c>
      <c r="G222" s="102"/>
      <c r="H222" s="102"/>
      <c r="I222" s="102"/>
      <c r="J222" s="102"/>
      <c r="K222" s="99" t="s">
        <v>1135</v>
      </c>
      <c r="L222" s="100" t="s">
        <v>1063</v>
      </c>
      <c r="M222" s="101" t="s">
        <v>648</v>
      </c>
      <c r="N222" s="102"/>
      <c r="O222" s="102"/>
      <c r="P222" s="102"/>
      <c r="Q222" s="102"/>
      <c r="R222" s="102"/>
      <c r="S222" s="102"/>
      <c r="T222" s="102"/>
      <c r="U222" s="102"/>
      <c r="V222" s="102"/>
      <c r="W222" s="102"/>
      <c r="X222" s="139">
        <f t="shared" si="33"/>
        <v>0</v>
      </c>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70">
        <f t="shared" si="34"/>
        <v>0</v>
      </c>
      <c r="CX222" s="169" t="e">
        <f t="shared" si="35"/>
        <v>#DIV/0!</v>
      </c>
      <c r="CY222" s="170">
        <f t="shared" si="36"/>
        <v>0</v>
      </c>
      <c r="CZ222" s="169" t="e">
        <f t="shared" si="37"/>
        <v>#DIV/0!</v>
      </c>
      <c r="DA222" s="170">
        <f t="shared" si="38"/>
        <v>0</v>
      </c>
      <c r="DB222" s="169" t="e">
        <f t="shared" si="39"/>
        <v>#DIV/0!</v>
      </c>
      <c r="DC222" s="170">
        <f t="shared" si="40"/>
        <v>0</v>
      </c>
      <c r="DD222" s="169" t="e">
        <f t="shared" si="41"/>
        <v>#DIV/0!</v>
      </c>
      <c r="DE222" s="171" t="e">
        <f t="shared" si="42"/>
        <v>#DIV/0!</v>
      </c>
      <c r="DF222" s="171" t="e">
        <f t="shared" si="43"/>
        <v>#DIV/0!</v>
      </c>
      <c r="DG222" s="102"/>
    </row>
    <row r="223" spans="1:111" ht="63">
      <c r="A223" s="137">
        <v>217</v>
      </c>
      <c r="B223" s="105">
        <v>403</v>
      </c>
      <c r="C223" s="106" t="s">
        <v>818</v>
      </c>
      <c r="D223" s="107" t="s">
        <v>23</v>
      </c>
      <c r="E223" s="106" t="s">
        <v>819</v>
      </c>
      <c r="F223" s="107" t="s">
        <v>25</v>
      </c>
      <c r="G223" s="106"/>
      <c r="H223" s="115"/>
      <c r="I223" s="116"/>
      <c r="J223" s="102"/>
      <c r="K223" s="99" t="s">
        <v>1135</v>
      </c>
      <c r="L223" s="100" t="s">
        <v>1063</v>
      </c>
      <c r="M223" s="101" t="s">
        <v>648</v>
      </c>
      <c r="N223" s="102"/>
      <c r="O223" s="102"/>
      <c r="P223" s="102"/>
      <c r="Q223" s="102"/>
      <c r="R223" s="102"/>
      <c r="S223" s="102"/>
      <c r="T223" s="102"/>
      <c r="U223" s="102"/>
      <c r="V223" s="102"/>
      <c r="W223" s="102"/>
      <c r="X223" s="139">
        <f t="shared" si="33"/>
        <v>0</v>
      </c>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70">
        <f t="shared" si="34"/>
        <v>0</v>
      </c>
      <c r="CX223" s="169" t="e">
        <f t="shared" si="35"/>
        <v>#DIV/0!</v>
      </c>
      <c r="CY223" s="170">
        <f t="shared" si="36"/>
        <v>0</v>
      </c>
      <c r="CZ223" s="169" t="e">
        <f t="shared" si="37"/>
        <v>#DIV/0!</v>
      </c>
      <c r="DA223" s="170">
        <f t="shared" si="38"/>
        <v>0</v>
      </c>
      <c r="DB223" s="169" t="e">
        <f t="shared" si="39"/>
        <v>#DIV/0!</v>
      </c>
      <c r="DC223" s="170">
        <f t="shared" si="40"/>
        <v>0</v>
      </c>
      <c r="DD223" s="169" t="e">
        <f t="shared" si="41"/>
        <v>#DIV/0!</v>
      </c>
      <c r="DE223" s="171" t="e">
        <f t="shared" si="42"/>
        <v>#DIV/0!</v>
      </c>
      <c r="DF223" s="171" t="e">
        <f t="shared" si="43"/>
        <v>#DIV/0!</v>
      </c>
      <c r="DG223" s="102"/>
    </row>
    <row r="224" spans="1:111" ht="34.5" customHeight="1">
      <c r="A224" s="137">
        <v>218</v>
      </c>
      <c r="B224" s="105">
        <v>404</v>
      </c>
      <c r="C224" s="106" t="s">
        <v>1080</v>
      </c>
      <c r="D224" s="107" t="s">
        <v>23</v>
      </c>
      <c r="E224" s="106" t="s">
        <v>1081</v>
      </c>
      <c r="F224" s="107" t="s">
        <v>25</v>
      </c>
      <c r="G224" s="114"/>
      <c r="H224" s="104"/>
      <c r="I224" s="98"/>
      <c r="J224" s="102"/>
      <c r="K224" s="99" t="s">
        <v>1135</v>
      </c>
      <c r="L224" s="100" t="s">
        <v>1154</v>
      </c>
      <c r="M224" s="101" t="s">
        <v>648</v>
      </c>
      <c r="N224" s="102"/>
      <c r="O224" s="102"/>
      <c r="P224" s="102"/>
      <c r="Q224" s="102"/>
      <c r="R224" s="102"/>
      <c r="S224" s="102"/>
      <c r="T224" s="102"/>
      <c r="U224" s="102"/>
      <c r="V224" s="102"/>
      <c r="W224" s="102"/>
      <c r="X224" s="139">
        <f t="shared" si="33"/>
        <v>0</v>
      </c>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70">
        <f t="shared" si="34"/>
        <v>0</v>
      </c>
      <c r="CX224" s="169" t="e">
        <f t="shared" si="35"/>
        <v>#DIV/0!</v>
      </c>
      <c r="CY224" s="170">
        <f t="shared" si="36"/>
        <v>0</v>
      </c>
      <c r="CZ224" s="169" t="e">
        <f t="shared" si="37"/>
        <v>#DIV/0!</v>
      </c>
      <c r="DA224" s="170">
        <f t="shared" si="38"/>
        <v>0</v>
      </c>
      <c r="DB224" s="169" t="e">
        <f t="shared" si="39"/>
        <v>#DIV/0!</v>
      </c>
      <c r="DC224" s="170">
        <f t="shared" si="40"/>
        <v>0</v>
      </c>
      <c r="DD224" s="169" t="e">
        <f t="shared" si="41"/>
        <v>#DIV/0!</v>
      </c>
      <c r="DE224" s="171" t="e">
        <f t="shared" si="42"/>
        <v>#DIV/0!</v>
      </c>
      <c r="DF224" s="171" t="e">
        <f t="shared" si="43"/>
        <v>#DIV/0!</v>
      </c>
      <c r="DG224" s="102"/>
    </row>
    <row r="225" spans="1:111" ht="31.5">
      <c r="A225" s="137">
        <v>219</v>
      </c>
      <c r="B225" s="105">
        <v>405</v>
      </c>
      <c r="C225" s="106" t="s">
        <v>823</v>
      </c>
      <c r="D225" s="107" t="s">
        <v>23</v>
      </c>
      <c r="E225" s="106" t="s">
        <v>822</v>
      </c>
      <c r="F225" s="107" t="s">
        <v>25</v>
      </c>
      <c r="G225" s="106"/>
      <c r="H225" s="104"/>
      <c r="I225" s="98"/>
      <c r="J225" s="102"/>
      <c r="K225" s="99" t="s">
        <v>1135</v>
      </c>
      <c r="L225" s="100" t="s">
        <v>1063</v>
      </c>
      <c r="M225" s="101" t="s">
        <v>648</v>
      </c>
      <c r="N225" s="102"/>
      <c r="O225" s="102"/>
      <c r="P225" s="102"/>
      <c r="Q225" s="102"/>
      <c r="R225" s="102"/>
      <c r="S225" s="102"/>
      <c r="T225" s="102"/>
      <c r="U225" s="102"/>
      <c r="V225" s="102"/>
      <c r="W225" s="102"/>
      <c r="X225" s="139">
        <f t="shared" si="33"/>
        <v>0</v>
      </c>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70">
        <f t="shared" si="34"/>
        <v>0</v>
      </c>
      <c r="CX225" s="169" t="e">
        <f t="shared" si="35"/>
        <v>#DIV/0!</v>
      </c>
      <c r="CY225" s="170">
        <f t="shared" si="36"/>
        <v>0</v>
      </c>
      <c r="CZ225" s="169" t="e">
        <f t="shared" si="37"/>
        <v>#DIV/0!</v>
      </c>
      <c r="DA225" s="170">
        <f t="shared" si="38"/>
        <v>0</v>
      </c>
      <c r="DB225" s="169" t="e">
        <f t="shared" si="39"/>
        <v>#DIV/0!</v>
      </c>
      <c r="DC225" s="170">
        <f t="shared" si="40"/>
        <v>0</v>
      </c>
      <c r="DD225" s="169" t="e">
        <f t="shared" si="41"/>
        <v>#DIV/0!</v>
      </c>
      <c r="DE225" s="171" t="e">
        <f t="shared" si="42"/>
        <v>#DIV/0!</v>
      </c>
      <c r="DF225" s="171" t="e">
        <f t="shared" si="43"/>
        <v>#DIV/0!</v>
      </c>
      <c r="DG225" s="102"/>
    </row>
    <row r="226" spans="1:111" ht="31.5">
      <c r="A226" s="137">
        <v>220</v>
      </c>
      <c r="B226" s="105">
        <v>408</v>
      </c>
      <c r="C226" s="106" t="s">
        <v>829</v>
      </c>
      <c r="D226" s="107" t="s">
        <v>105</v>
      </c>
      <c r="E226" s="106" t="s">
        <v>828</v>
      </c>
      <c r="F226" s="107" t="s">
        <v>25</v>
      </c>
      <c r="G226" s="102"/>
      <c r="H226" s="102"/>
      <c r="I226" s="102"/>
      <c r="J226" s="102"/>
      <c r="K226" s="99" t="s">
        <v>1135</v>
      </c>
      <c r="L226" s="100" t="s">
        <v>1063</v>
      </c>
      <c r="M226" s="101" t="s">
        <v>648</v>
      </c>
      <c r="N226" s="102"/>
      <c r="O226" s="102"/>
      <c r="P226" s="102"/>
      <c r="Q226" s="102"/>
      <c r="R226" s="102"/>
      <c r="S226" s="102"/>
      <c r="T226" s="102"/>
      <c r="U226" s="102"/>
      <c r="V226" s="102"/>
      <c r="W226" s="102"/>
      <c r="X226" s="139">
        <f t="shared" si="33"/>
        <v>0</v>
      </c>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70">
        <f t="shared" si="34"/>
        <v>0</v>
      </c>
      <c r="CX226" s="169" t="e">
        <f t="shared" si="35"/>
        <v>#DIV/0!</v>
      </c>
      <c r="CY226" s="170">
        <f t="shared" si="36"/>
        <v>0</v>
      </c>
      <c r="CZ226" s="169" t="e">
        <f t="shared" si="37"/>
        <v>#DIV/0!</v>
      </c>
      <c r="DA226" s="170">
        <f t="shared" si="38"/>
        <v>0</v>
      </c>
      <c r="DB226" s="169" t="e">
        <f t="shared" si="39"/>
        <v>#DIV/0!</v>
      </c>
      <c r="DC226" s="170">
        <f t="shared" si="40"/>
        <v>0</v>
      </c>
      <c r="DD226" s="169" t="e">
        <f t="shared" si="41"/>
        <v>#DIV/0!</v>
      </c>
      <c r="DE226" s="171" t="e">
        <f t="shared" si="42"/>
        <v>#DIV/0!</v>
      </c>
      <c r="DF226" s="171" t="e">
        <f t="shared" si="43"/>
        <v>#DIV/0!</v>
      </c>
      <c r="DG226" s="102"/>
    </row>
    <row r="227" spans="1:111" ht="21" customHeight="1">
      <c r="A227" s="137">
        <v>221</v>
      </c>
      <c r="B227" s="105">
        <v>411</v>
      </c>
      <c r="C227" s="106" t="s">
        <v>108</v>
      </c>
      <c r="D227" s="107" t="s">
        <v>23</v>
      </c>
      <c r="E227" s="106" t="s">
        <v>107</v>
      </c>
      <c r="F227" s="107" t="s">
        <v>25</v>
      </c>
      <c r="G227" s="106" t="s">
        <v>107</v>
      </c>
      <c r="H227" s="115" t="s">
        <v>1208</v>
      </c>
      <c r="I227" s="116" t="s">
        <v>1230</v>
      </c>
      <c r="J227" s="102" t="s">
        <v>1199</v>
      </c>
      <c r="K227" s="99" t="s">
        <v>1135</v>
      </c>
      <c r="L227" s="100" t="s">
        <v>1063</v>
      </c>
      <c r="M227" s="101" t="s">
        <v>648</v>
      </c>
      <c r="N227" s="102"/>
      <c r="O227" s="102"/>
      <c r="P227" s="102"/>
      <c r="Q227" s="102"/>
      <c r="R227" s="102" t="s">
        <v>648</v>
      </c>
      <c r="S227" s="102"/>
      <c r="T227" s="102"/>
      <c r="U227" s="102"/>
      <c r="V227" s="102"/>
      <c r="W227" s="102"/>
      <c r="X227" s="139">
        <f t="shared" si="33"/>
        <v>1</v>
      </c>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70">
        <f t="shared" si="34"/>
        <v>0</v>
      </c>
      <c r="CX227" s="169" t="e">
        <f t="shared" si="35"/>
        <v>#DIV/0!</v>
      </c>
      <c r="CY227" s="170">
        <f t="shared" si="36"/>
        <v>0</v>
      </c>
      <c r="CZ227" s="169" t="e">
        <f t="shared" si="37"/>
        <v>#DIV/0!</v>
      </c>
      <c r="DA227" s="170">
        <f t="shared" si="38"/>
        <v>0</v>
      </c>
      <c r="DB227" s="169" t="e">
        <f t="shared" si="39"/>
        <v>#DIV/0!</v>
      </c>
      <c r="DC227" s="170">
        <f t="shared" si="40"/>
        <v>0</v>
      </c>
      <c r="DD227" s="169" t="e">
        <f t="shared" si="41"/>
        <v>#DIV/0!</v>
      </c>
      <c r="DE227" s="171" t="e">
        <f t="shared" si="42"/>
        <v>#DIV/0!</v>
      </c>
      <c r="DF227" s="171" t="e">
        <f t="shared" si="43"/>
        <v>#DIV/0!</v>
      </c>
      <c r="DG227" s="102"/>
    </row>
    <row r="228" spans="1:111" ht="47.25">
      <c r="A228" s="137">
        <v>222</v>
      </c>
      <c r="B228" s="105">
        <v>412</v>
      </c>
      <c r="C228" s="106" t="s">
        <v>1159</v>
      </c>
      <c r="D228" s="107" t="s">
        <v>23</v>
      </c>
      <c r="E228" s="106" t="s">
        <v>1083</v>
      </c>
      <c r="F228" s="107" t="s">
        <v>25</v>
      </c>
      <c r="G228" s="106" t="s">
        <v>1031</v>
      </c>
      <c r="H228" s="104" t="s">
        <v>1207</v>
      </c>
      <c r="I228" s="98" t="s">
        <v>1230</v>
      </c>
      <c r="J228" s="102" t="s">
        <v>1199</v>
      </c>
      <c r="K228" s="99" t="s">
        <v>1135</v>
      </c>
      <c r="L228" s="100" t="s">
        <v>1154</v>
      </c>
      <c r="M228" s="101" t="s">
        <v>648</v>
      </c>
      <c r="N228" s="102"/>
      <c r="O228" s="102"/>
      <c r="P228" s="102"/>
      <c r="Q228" s="102"/>
      <c r="R228" s="102" t="s">
        <v>648</v>
      </c>
      <c r="S228" s="102"/>
      <c r="T228" s="102"/>
      <c r="U228" s="102"/>
      <c r="V228" s="102"/>
      <c r="W228" s="102"/>
      <c r="X228" s="139">
        <f t="shared" si="33"/>
        <v>1</v>
      </c>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70">
        <f t="shared" si="34"/>
        <v>0</v>
      </c>
      <c r="CX228" s="169" t="e">
        <f t="shared" si="35"/>
        <v>#DIV/0!</v>
      </c>
      <c r="CY228" s="170">
        <f t="shared" si="36"/>
        <v>0</v>
      </c>
      <c r="CZ228" s="169" t="e">
        <f t="shared" si="37"/>
        <v>#DIV/0!</v>
      </c>
      <c r="DA228" s="170">
        <f t="shared" si="38"/>
        <v>0</v>
      </c>
      <c r="DB228" s="169" t="e">
        <f t="shared" si="39"/>
        <v>#DIV/0!</v>
      </c>
      <c r="DC228" s="170">
        <f t="shared" si="40"/>
        <v>0</v>
      </c>
      <c r="DD228" s="169" t="e">
        <f t="shared" si="41"/>
        <v>#DIV/0!</v>
      </c>
      <c r="DE228" s="171" t="e">
        <f t="shared" si="42"/>
        <v>#DIV/0!</v>
      </c>
      <c r="DF228" s="171" t="e">
        <f t="shared" si="43"/>
        <v>#DIV/0!</v>
      </c>
      <c r="DG228" s="102"/>
    </row>
    <row r="229" spans="1:111" ht="63">
      <c r="A229" s="137">
        <v>223</v>
      </c>
      <c r="B229" s="105">
        <v>414</v>
      </c>
      <c r="C229" s="106" t="s">
        <v>1160</v>
      </c>
      <c r="D229" s="107" t="s">
        <v>25</v>
      </c>
      <c r="E229" s="106" t="s">
        <v>1085</v>
      </c>
      <c r="F229" s="107" t="s">
        <v>23</v>
      </c>
      <c r="G229" s="106"/>
      <c r="H229" s="115"/>
      <c r="I229" s="116"/>
      <c r="J229" s="102"/>
      <c r="K229" s="99" t="s">
        <v>1135</v>
      </c>
      <c r="L229" s="100" t="s">
        <v>1063</v>
      </c>
      <c r="M229" s="101" t="s">
        <v>648</v>
      </c>
      <c r="N229" s="102"/>
      <c r="O229" s="102"/>
      <c r="P229" s="102"/>
      <c r="Q229" s="102"/>
      <c r="R229" s="102"/>
      <c r="S229" s="102"/>
      <c r="T229" s="102"/>
      <c r="U229" s="102"/>
      <c r="V229" s="102"/>
      <c r="W229" s="102"/>
      <c r="X229" s="139">
        <f t="shared" si="33"/>
        <v>0</v>
      </c>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70">
        <f t="shared" si="34"/>
        <v>0</v>
      </c>
      <c r="CX229" s="169" t="e">
        <f t="shared" si="35"/>
        <v>#DIV/0!</v>
      </c>
      <c r="CY229" s="170">
        <f t="shared" si="36"/>
        <v>0</v>
      </c>
      <c r="CZ229" s="169" t="e">
        <f t="shared" si="37"/>
        <v>#DIV/0!</v>
      </c>
      <c r="DA229" s="170">
        <f t="shared" si="38"/>
        <v>0</v>
      </c>
      <c r="DB229" s="169" t="e">
        <f t="shared" si="39"/>
        <v>#DIV/0!</v>
      </c>
      <c r="DC229" s="170">
        <f t="shared" si="40"/>
        <v>0</v>
      </c>
      <c r="DD229" s="169" t="e">
        <f t="shared" si="41"/>
        <v>#DIV/0!</v>
      </c>
      <c r="DE229" s="171" t="e">
        <f t="shared" si="42"/>
        <v>#DIV/0!</v>
      </c>
      <c r="DF229" s="171" t="e">
        <f t="shared" si="43"/>
        <v>#DIV/0!</v>
      </c>
      <c r="DG229" s="102"/>
    </row>
    <row r="230" spans="1:111" ht="48.75" customHeight="1">
      <c r="A230" s="137">
        <v>224</v>
      </c>
      <c r="B230" s="105">
        <v>417</v>
      </c>
      <c r="C230" s="106" t="s">
        <v>1086</v>
      </c>
      <c r="D230" s="107" t="s">
        <v>23</v>
      </c>
      <c r="E230" s="106" t="s">
        <v>838</v>
      </c>
      <c r="F230" s="107" t="s">
        <v>23</v>
      </c>
      <c r="G230" s="106" t="s">
        <v>838</v>
      </c>
      <c r="H230" s="115" t="s">
        <v>1286</v>
      </c>
      <c r="I230" s="116" t="s">
        <v>1230</v>
      </c>
      <c r="J230" s="102" t="s">
        <v>1199</v>
      </c>
      <c r="K230" s="99" t="s">
        <v>1135</v>
      </c>
      <c r="L230" s="100" t="s">
        <v>1063</v>
      </c>
      <c r="M230" s="101" t="s">
        <v>648</v>
      </c>
      <c r="N230" s="102"/>
      <c r="O230" s="102"/>
      <c r="P230" s="102" t="s">
        <v>648</v>
      </c>
      <c r="Q230" s="102"/>
      <c r="R230" s="102"/>
      <c r="S230" s="102"/>
      <c r="T230" s="102"/>
      <c r="U230" s="102"/>
      <c r="V230" s="102"/>
      <c r="W230" s="102"/>
      <c r="X230" s="139">
        <f t="shared" si="33"/>
        <v>1</v>
      </c>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70">
        <f t="shared" si="34"/>
        <v>0</v>
      </c>
      <c r="CX230" s="169" t="e">
        <f t="shared" si="35"/>
        <v>#DIV/0!</v>
      </c>
      <c r="CY230" s="170">
        <f t="shared" si="36"/>
        <v>0</v>
      </c>
      <c r="CZ230" s="169" t="e">
        <f t="shared" si="37"/>
        <v>#DIV/0!</v>
      </c>
      <c r="DA230" s="170">
        <f t="shared" si="38"/>
        <v>0</v>
      </c>
      <c r="DB230" s="169" t="e">
        <f t="shared" si="39"/>
        <v>#DIV/0!</v>
      </c>
      <c r="DC230" s="170">
        <f t="shared" si="40"/>
        <v>0</v>
      </c>
      <c r="DD230" s="169" t="e">
        <f t="shared" si="41"/>
        <v>#DIV/0!</v>
      </c>
      <c r="DE230" s="171" t="e">
        <f t="shared" si="42"/>
        <v>#DIV/0!</v>
      </c>
      <c r="DF230" s="171" t="e">
        <f t="shared" si="43"/>
        <v>#DIV/0!</v>
      </c>
      <c r="DG230" s="102"/>
    </row>
    <row r="231" spans="1:111" ht="48" customHeight="1">
      <c r="A231" s="137">
        <v>225</v>
      </c>
      <c r="B231" s="240">
        <v>420</v>
      </c>
      <c r="C231" s="242" t="s">
        <v>843</v>
      </c>
      <c r="D231" s="232" t="s">
        <v>25</v>
      </c>
      <c r="E231" s="106" t="s">
        <v>1329</v>
      </c>
      <c r="F231" s="232" t="s">
        <v>25</v>
      </c>
      <c r="G231" s="136" t="s">
        <v>1329</v>
      </c>
      <c r="H231" s="242" t="s">
        <v>1287</v>
      </c>
      <c r="I231" s="98" t="s">
        <v>1230</v>
      </c>
      <c r="J231" s="102" t="s">
        <v>1308</v>
      </c>
      <c r="K231" s="99" t="s">
        <v>1135</v>
      </c>
      <c r="L231" s="100" t="s">
        <v>1063</v>
      </c>
      <c r="M231" s="101" t="s">
        <v>648</v>
      </c>
      <c r="N231" s="102"/>
      <c r="O231" s="102"/>
      <c r="P231" s="102"/>
      <c r="Q231" s="102"/>
      <c r="R231" s="102"/>
      <c r="S231" s="102"/>
      <c r="T231" s="102"/>
      <c r="U231" s="102"/>
      <c r="V231" s="102" t="s">
        <v>648</v>
      </c>
      <c r="W231" s="102"/>
      <c r="X231" s="139">
        <f t="shared" si="33"/>
        <v>1</v>
      </c>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70">
        <f t="shared" si="34"/>
        <v>0</v>
      </c>
      <c r="CX231" s="169" t="e">
        <f t="shared" si="35"/>
        <v>#DIV/0!</v>
      </c>
      <c r="CY231" s="170">
        <f t="shared" si="36"/>
        <v>0</v>
      </c>
      <c r="CZ231" s="169" t="e">
        <f t="shared" si="37"/>
        <v>#DIV/0!</v>
      </c>
      <c r="DA231" s="170">
        <f t="shared" si="38"/>
        <v>0</v>
      </c>
      <c r="DB231" s="169" t="e">
        <f t="shared" si="39"/>
        <v>#DIV/0!</v>
      </c>
      <c r="DC231" s="170">
        <f t="shared" si="40"/>
        <v>0</v>
      </c>
      <c r="DD231" s="169" t="e">
        <f t="shared" si="41"/>
        <v>#DIV/0!</v>
      </c>
      <c r="DE231" s="171" t="e">
        <f t="shared" si="42"/>
        <v>#DIV/0!</v>
      </c>
      <c r="DF231" s="171" t="e">
        <f t="shared" si="43"/>
        <v>#DIV/0!</v>
      </c>
      <c r="DG231" s="102"/>
    </row>
    <row r="232" spans="1:111" ht="31.5">
      <c r="A232" s="137">
        <v>226</v>
      </c>
      <c r="B232" s="241"/>
      <c r="C232" s="243"/>
      <c r="D232" s="233"/>
      <c r="E232" s="136" t="s">
        <v>1330</v>
      </c>
      <c r="F232" s="233"/>
      <c r="G232" s="136" t="s">
        <v>1330</v>
      </c>
      <c r="H232" s="243"/>
      <c r="I232" s="164" t="s">
        <v>1230</v>
      </c>
      <c r="J232" s="102" t="s">
        <v>1199</v>
      </c>
      <c r="K232" s="99" t="s">
        <v>1135</v>
      </c>
      <c r="L232" s="100" t="s">
        <v>1063</v>
      </c>
      <c r="M232" s="101" t="s">
        <v>648</v>
      </c>
      <c r="N232" s="102"/>
      <c r="O232" s="102"/>
      <c r="P232" s="102"/>
      <c r="Q232" s="102"/>
      <c r="R232" s="102"/>
      <c r="S232" s="102"/>
      <c r="T232" s="102"/>
      <c r="U232" s="102"/>
      <c r="V232" s="102" t="s">
        <v>648</v>
      </c>
      <c r="W232" s="102"/>
      <c r="X232" s="139">
        <f t="shared" si="33"/>
        <v>1</v>
      </c>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70">
        <f t="shared" si="34"/>
        <v>0</v>
      </c>
      <c r="CX232" s="169" t="e">
        <f t="shared" si="35"/>
        <v>#DIV/0!</v>
      </c>
      <c r="CY232" s="170">
        <f t="shared" si="36"/>
        <v>0</v>
      </c>
      <c r="CZ232" s="169" t="e">
        <f t="shared" si="37"/>
        <v>#DIV/0!</v>
      </c>
      <c r="DA232" s="170">
        <f t="shared" si="38"/>
        <v>0</v>
      </c>
      <c r="DB232" s="169" t="e">
        <f t="shared" si="39"/>
        <v>#DIV/0!</v>
      </c>
      <c r="DC232" s="170">
        <f t="shared" si="40"/>
        <v>0</v>
      </c>
      <c r="DD232" s="169" t="e">
        <f t="shared" si="41"/>
        <v>#DIV/0!</v>
      </c>
      <c r="DE232" s="171" t="e">
        <f t="shared" si="42"/>
        <v>#DIV/0!</v>
      </c>
      <c r="DF232" s="171" t="e">
        <f t="shared" si="43"/>
        <v>#DIV/0!</v>
      </c>
      <c r="DG232" s="102"/>
    </row>
    <row r="233" spans="1:111" ht="24" customHeight="1">
      <c r="A233" s="137">
        <v>227</v>
      </c>
      <c r="B233" s="105">
        <v>421</v>
      </c>
      <c r="C233" s="106" t="s">
        <v>842</v>
      </c>
      <c r="D233" s="107" t="s">
        <v>105</v>
      </c>
      <c r="E233" s="106" t="s">
        <v>101</v>
      </c>
      <c r="F233" s="107" t="s">
        <v>105</v>
      </c>
      <c r="G233" s="102"/>
      <c r="H233" s="102"/>
      <c r="I233" s="102"/>
      <c r="J233" s="102"/>
      <c r="K233" s="99" t="s">
        <v>1135</v>
      </c>
      <c r="L233" s="100" t="s">
        <v>1063</v>
      </c>
      <c r="M233" s="101" t="s">
        <v>648</v>
      </c>
      <c r="N233" s="102"/>
      <c r="O233" s="102"/>
      <c r="P233" s="102"/>
      <c r="Q233" s="102"/>
      <c r="R233" s="102"/>
      <c r="S233" s="102"/>
      <c r="T233" s="102"/>
      <c r="U233" s="102"/>
      <c r="V233" s="102"/>
      <c r="W233" s="102"/>
      <c r="X233" s="139">
        <f t="shared" si="33"/>
        <v>0</v>
      </c>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70">
        <f t="shared" si="34"/>
        <v>0</v>
      </c>
      <c r="CX233" s="169" t="e">
        <f t="shared" si="35"/>
        <v>#DIV/0!</v>
      </c>
      <c r="CY233" s="170">
        <f t="shared" si="36"/>
        <v>0</v>
      </c>
      <c r="CZ233" s="169" t="e">
        <f t="shared" si="37"/>
        <v>#DIV/0!</v>
      </c>
      <c r="DA233" s="170">
        <f t="shared" si="38"/>
        <v>0</v>
      </c>
      <c r="DB233" s="169" t="e">
        <f t="shared" si="39"/>
        <v>#DIV/0!</v>
      </c>
      <c r="DC233" s="170">
        <f t="shared" si="40"/>
        <v>0</v>
      </c>
      <c r="DD233" s="169" t="e">
        <f t="shared" si="41"/>
        <v>#DIV/0!</v>
      </c>
      <c r="DE233" s="171" t="e">
        <f t="shared" si="42"/>
        <v>#DIV/0!</v>
      </c>
      <c r="DF233" s="171" t="e">
        <f t="shared" si="43"/>
        <v>#DIV/0!</v>
      </c>
      <c r="DG233" s="102"/>
    </row>
    <row r="234" spans="1:111" ht="19.5" customHeight="1">
      <c r="A234" s="137">
        <v>228</v>
      </c>
      <c r="B234" s="95">
        <v>422</v>
      </c>
      <c r="C234" s="234" t="s">
        <v>999</v>
      </c>
      <c r="D234" s="234"/>
      <c r="E234" s="234"/>
      <c r="F234" s="96" t="s">
        <v>1146</v>
      </c>
      <c r="G234" s="96" t="s">
        <v>1146</v>
      </c>
      <c r="H234" s="96" t="s">
        <v>1146</v>
      </c>
      <c r="I234" s="96" t="s">
        <v>1146</v>
      </c>
      <c r="J234" s="96" t="s">
        <v>1146</v>
      </c>
      <c r="K234" s="96" t="s">
        <v>1146</v>
      </c>
      <c r="L234" s="96" t="s">
        <v>1146</v>
      </c>
      <c r="M234" s="96" t="s">
        <v>1146</v>
      </c>
      <c r="N234" s="96" t="s">
        <v>1146</v>
      </c>
      <c r="O234" s="96" t="s">
        <v>1146</v>
      </c>
      <c r="P234" s="96" t="s">
        <v>1146</v>
      </c>
      <c r="Q234" s="96" t="s">
        <v>1146</v>
      </c>
      <c r="R234" s="96" t="s">
        <v>1146</v>
      </c>
      <c r="S234" s="96" t="s">
        <v>1146</v>
      </c>
      <c r="T234" s="96" t="s">
        <v>1146</v>
      </c>
      <c r="U234" s="96" t="s">
        <v>1146</v>
      </c>
      <c r="V234" s="96" t="s">
        <v>1146</v>
      </c>
      <c r="W234" s="96" t="s">
        <v>1146</v>
      </c>
      <c r="X234" s="96" t="s">
        <v>1146</v>
      </c>
      <c r="Y234" s="96" t="s">
        <v>1146</v>
      </c>
      <c r="Z234" s="96" t="s">
        <v>1146</v>
      </c>
      <c r="AA234" s="96" t="s">
        <v>1146</v>
      </c>
      <c r="AB234" s="96" t="s">
        <v>1146</v>
      </c>
      <c r="AC234" s="96" t="s">
        <v>1146</v>
      </c>
      <c r="AD234" s="96" t="s">
        <v>1146</v>
      </c>
      <c r="AE234" s="96" t="s">
        <v>1146</v>
      </c>
      <c r="AF234" s="96" t="s">
        <v>1146</v>
      </c>
      <c r="AG234" s="96" t="s">
        <v>1146</v>
      </c>
      <c r="AH234" s="96" t="s">
        <v>1146</v>
      </c>
      <c r="AI234" s="96" t="s">
        <v>1146</v>
      </c>
      <c r="AJ234" s="96" t="s">
        <v>1146</v>
      </c>
      <c r="AK234" s="96" t="s">
        <v>1146</v>
      </c>
      <c r="AL234" s="96" t="s">
        <v>1146</v>
      </c>
      <c r="AM234" s="96" t="s">
        <v>1146</v>
      </c>
      <c r="AN234" s="96" t="s">
        <v>1146</v>
      </c>
      <c r="AO234" s="96" t="s">
        <v>1146</v>
      </c>
      <c r="AP234" s="96" t="s">
        <v>1146</v>
      </c>
      <c r="AQ234" s="96" t="s">
        <v>1146</v>
      </c>
      <c r="AR234" s="96" t="s">
        <v>1146</v>
      </c>
      <c r="AS234" s="96" t="s">
        <v>1146</v>
      </c>
      <c r="AT234" s="96" t="s">
        <v>1146</v>
      </c>
      <c r="AU234" s="96" t="s">
        <v>1146</v>
      </c>
      <c r="AV234" s="96" t="s">
        <v>1146</v>
      </c>
      <c r="AW234" s="96" t="s">
        <v>1146</v>
      </c>
      <c r="AX234" s="96" t="s">
        <v>1146</v>
      </c>
      <c r="AY234" s="96" t="s">
        <v>1146</v>
      </c>
      <c r="AZ234" s="96" t="s">
        <v>1146</v>
      </c>
      <c r="BA234" s="96" t="s">
        <v>1146</v>
      </c>
      <c r="BB234" s="96" t="s">
        <v>1146</v>
      </c>
      <c r="BC234" s="96" t="s">
        <v>1146</v>
      </c>
      <c r="BD234" s="96" t="s">
        <v>1146</v>
      </c>
      <c r="BE234" s="96" t="s">
        <v>1146</v>
      </c>
      <c r="BF234" s="96" t="s">
        <v>1146</v>
      </c>
      <c r="BG234" s="96" t="s">
        <v>1146</v>
      </c>
      <c r="BH234" s="96" t="s">
        <v>1146</v>
      </c>
      <c r="BI234" s="96" t="s">
        <v>1146</v>
      </c>
      <c r="BJ234" s="96" t="s">
        <v>1146</v>
      </c>
      <c r="BK234" s="96" t="s">
        <v>1146</v>
      </c>
      <c r="BL234" s="96" t="s">
        <v>1146</v>
      </c>
      <c r="BM234" s="96" t="s">
        <v>1146</v>
      </c>
      <c r="BN234" s="96" t="s">
        <v>1146</v>
      </c>
      <c r="BO234" s="96" t="s">
        <v>1146</v>
      </c>
      <c r="BP234" s="96" t="s">
        <v>1146</v>
      </c>
      <c r="BQ234" s="96" t="s">
        <v>1146</v>
      </c>
      <c r="BR234" s="96" t="s">
        <v>1146</v>
      </c>
      <c r="BS234" s="96" t="s">
        <v>1146</v>
      </c>
      <c r="BT234" s="96" t="s">
        <v>1146</v>
      </c>
      <c r="BU234" s="96" t="s">
        <v>1146</v>
      </c>
      <c r="BV234" s="96" t="s">
        <v>1146</v>
      </c>
      <c r="BW234" s="96" t="s">
        <v>1146</v>
      </c>
      <c r="BX234" s="96" t="s">
        <v>1146</v>
      </c>
      <c r="BY234" s="96" t="s">
        <v>1146</v>
      </c>
      <c r="BZ234" s="96" t="s">
        <v>1146</v>
      </c>
      <c r="CA234" s="96" t="s">
        <v>1146</v>
      </c>
      <c r="CB234" s="96" t="s">
        <v>1146</v>
      </c>
      <c r="CC234" s="96" t="s">
        <v>1146</v>
      </c>
      <c r="CD234" s="96" t="s">
        <v>1146</v>
      </c>
      <c r="CE234" s="96" t="s">
        <v>1146</v>
      </c>
      <c r="CF234" s="96" t="s">
        <v>1146</v>
      </c>
      <c r="CG234" s="96" t="s">
        <v>1146</v>
      </c>
      <c r="CH234" s="96" t="s">
        <v>1146</v>
      </c>
      <c r="CI234" s="96" t="s">
        <v>1146</v>
      </c>
      <c r="CJ234" s="96" t="s">
        <v>1146</v>
      </c>
      <c r="CK234" s="96" t="s">
        <v>1146</v>
      </c>
      <c r="CL234" s="96" t="s">
        <v>1146</v>
      </c>
      <c r="CM234" s="96" t="s">
        <v>1146</v>
      </c>
      <c r="CN234" s="96" t="s">
        <v>1146</v>
      </c>
      <c r="CO234" s="96" t="s">
        <v>1146</v>
      </c>
      <c r="CP234" s="96" t="s">
        <v>1146</v>
      </c>
      <c r="CQ234" s="96" t="s">
        <v>1146</v>
      </c>
      <c r="CR234" s="96" t="s">
        <v>1146</v>
      </c>
      <c r="CS234" s="96" t="s">
        <v>1146</v>
      </c>
      <c r="CT234" s="96" t="s">
        <v>1146</v>
      </c>
      <c r="CU234" s="96" t="s">
        <v>1146</v>
      </c>
      <c r="CV234" s="96" t="s">
        <v>1146</v>
      </c>
      <c r="CW234" s="96" t="s">
        <v>1146</v>
      </c>
      <c r="CX234" s="96" t="s">
        <v>1146</v>
      </c>
      <c r="CY234" s="96" t="s">
        <v>1146</v>
      </c>
      <c r="CZ234" s="96" t="s">
        <v>1146</v>
      </c>
      <c r="DA234" s="96" t="s">
        <v>1146</v>
      </c>
      <c r="DB234" s="96" t="s">
        <v>1146</v>
      </c>
      <c r="DC234" s="96" t="s">
        <v>1146</v>
      </c>
      <c r="DD234" s="96" t="s">
        <v>1146</v>
      </c>
      <c r="DE234" s="96" t="s">
        <v>1146</v>
      </c>
      <c r="DF234" s="96" t="s">
        <v>1146</v>
      </c>
      <c r="DG234" s="96" t="s">
        <v>1146</v>
      </c>
    </row>
    <row r="235" spans="1:111" ht="22.5" customHeight="1">
      <c r="A235" s="137">
        <v>229</v>
      </c>
      <c r="B235" s="105">
        <v>425</v>
      </c>
      <c r="C235" s="106" t="s">
        <v>849</v>
      </c>
      <c r="D235" s="107" t="s">
        <v>23</v>
      </c>
      <c r="E235" s="106" t="s">
        <v>850</v>
      </c>
      <c r="F235" s="107" t="s">
        <v>23</v>
      </c>
      <c r="G235" s="102"/>
      <c r="H235" s="102"/>
      <c r="I235" s="102"/>
      <c r="J235" s="102"/>
      <c r="K235" s="99" t="s">
        <v>1135</v>
      </c>
      <c r="L235" s="100" t="s">
        <v>1063</v>
      </c>
      <c r="M235" s="101" t="s">
        <v>648</v>
      </c>
      <c r="N235" s="102"/>
      <c r="O235" s="102"/>
      <c r="P235" s="102"/>
      <c r="Q235" s="102"/>
      <c r="R235" s="102"/>
      <c r="S235" s="102"/>
      <c r="T235" s="102"/>
      <c r="U235" s="102"/>
      <c r="V235" s="102"/>
      <c r="W235" s="102"/>
      <c r="X235" s="139">
        <f t="shared" si="33"/>
        <v>0</v>
      </c>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70">
        <f t="shared" si="34"/>
        <v>0</v>
      </c>
      <c r="CX235" s="169" t="e">
        <f t="shared" si="35"/>
        <v>#DIV/0!</v>
      </c>
      <c r="CY235" s="170">
        <f t="shared" si="36"/>
        <v>0</v>
      </c>
      <c r="CZ235" s="169" t="e">
        <f t="shared" si="37"/>
        <v>#DIV/0!</v>
      </c>
      <c r="DA235" s="170">
        <f t="shared" si="38"/>
        <v>0</v>
      </c>
      <c r="DB235" s="169" t="e">
        <f t="shared" si="39"/>
        <v>#DIV/0!</v>
      </c>
      <c r="DC235" s="170">
        <f t="shared" si="40"/>
        <v>0</v>
      </c>
      <c r="DD235" s="169" t="e">
        <f t="shared" si="41"/>
        <v>#DIV/0!</v>
      </c>
      <c r="DE235" s="171" t="e">
        <f t="shared" si="42"/>
        <v>#DIV/0!</v>
      </c>
      <c r="DF235" s="171" t="e">
        <f t="shared" si="43"/>
        <v>#DIV/0!</v>
      </c>
      <c r="DG235" s="102"/>
    </row>
    <row r="236" spans="1:111" ht="31.5">
      <c r="A236" s="137">
        <v>230</v>
      </c>
      <c r="B236" s="105">
        <v>428</v>
      </c>
      <c r="C236" s="106" t="s">
        <v>854</v>
      </c>
      <c r="D236" s="107" t="s">
        <v>23</v>
      </c>
      <c r="E236" s="106" t="s">
        <v>855</v>
      </c>
      <c r="F236" s="107" t="s">
        <v>23</v>
      </c>
      <c r="G236" s="104"/>
      <c r="H236" s="104"/>
      <c r="I236" s="98"/>
      <c r="J236" s="102"/>
      <c r="K236" s="99" t="s">
        <v>1135</v>
      </c>
      <c r="L236" s="100" t="s">
        <v>1063</v>
      </c>
      <c r="M236" s="101" t="s">
        <v>648</v>
      </c>
      <c r="N236" s="102"/>
      <c r="O236" s="102"/>
      <c r="P236" s="102"/>
      <c r="Q236" s="102"/>
      <c r="R236" s="102"/>
      <c r="S236" s="102"/>
      <c r="T236" s="102"/>
      <c r="U236" s="102"/>
      <c r="V236" s="102"/>
      <c r="W236" s="102"/>
      <c r="X236" s="139">
        <f t="shared" si="33"/>
        <v>0</v>
      </c>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c r="CT236" s="102"/>
      <c r="CU236" s="102"/>
      <c r="CV236" s="102"/>
      <c r="CW236" s="170">
        <f t="shared" si="34"/>
        <v>0</v>
      </c>
      <c r="CX236" s="169" t="e">
        <f t="shared" si="35"/>
        <v>#DIV/0!</v>
      </c>
      <c r="CY236" s="170">
        <f t="shared" si="36"/>
        <v>0</v>
      </c>
      <c r="CZ236" s="169" t="e">
        <f t="shared" si="37"/>
        <v>#DIV/0!</v>
      </c>
      <c r="DA236" s="170">
        <f t="shared" si="38"/>
        <v>0</v>
      </c>
      <c r="DB236" s="169" t="e">
        <f t="shared" si="39"/>
        <v>#DIV/0!</v>
      </c>
      <c r="DC236" s="170">
        <f t="shared" si="40"/>
        <v>0</v>
      </c>
      <c r="DD236" s="169" t="e">
        <f t="shared" si="41"/>
        <v>#DIV/0!</v>
      </c>
      <c r="DE236" s="171" t="e">
        <f t="shared" si="42"/>
        <v>#DIV/0!</v>
      </c>
      <c r="DF236" s="171" t="e">
        <f t="shared" si="43"/>
        <v>#DIV/0!</v>
      </c>
      <c r="DG236" s="102"/>
    </row>
    <row r="237" spans="1:111" ht="81.75" customHeight="1">
      <c r="A237" s="137">
        <v>231</v>
      </c>
      <c r="B237" s="105">
        <v>431</v>
      </c>
      <c r="C237" s="106" t="s">
        <v>116</v>
      </c>
      <c r="D237" s="107" t="s">
        <v>23</v>
      </c>
      <c r="E237" s="106" t="s">
        <v>878</v>
      </c>
      <c r="F237" s="107" t="s">
        <v>25</v>
      </c>
      <c r="G237" s="102"/>
      <c r="H237" s="102"/>
      <c r="I237" s="102"/>
      <c r="J237" s="102"/>
      <c r="K237" s="99" t="s">
        <v>1135</v>
      </c>
      <c r="L237" s="100" t="s">
        <v>1063</v>
      </c>
      <c r="M237" s="101" t="s">
        <v>648</v>
      </c>
      <c r="N237" s="102"/>
      <c r="O237" s="102"/>
      <c r="P237" s="102"/>
      <c r="Q237" s="102"/>
      <c r="R237" s="102"/>
      <c r="S237" s="102"/>
      <c r="T237" s="102"/>
      <c r="U237" s="102"/>
      <c r="V237" s="102"/>
      <c r="W237" s="102"/>
      <c r="X237" s="139">
        <f t="shared" si="33"/>
        <v>0</v>
      </c>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70">
        <f t="shared" si="34"/>
        <v>0</v>
      </c>
      <c r="CX237" s="169" t="e">
        <f t="shared" si="35"/>
        <v>#DIV/0!</v>
      </c>
      <c r="CY237" s="170">
        <f t="shared" si="36"/>
        <v>0</v>
      </c>
      <c r="CZ237" s="169" t="e">
        <f t="shared" si="37"/>
        <v>#DIV/0!</v>
      </c>
      <c r="DA237" s="170">
        <f t="shared" si="38"/>
        <v>0</v>
      </c>
      <c r="DB237" s="169" t="e">
        <f t="shared" si="39"/>
        <v>#DIV/0!</v>
      </c>
      <c r="DC237" s="170">
        <f t="shared" si="40"/>
        <v>0</v>
      </c>
      <c r="DD237" s="169" t="e">
        <f t="shared" si="41"/>
        <v>#DIV/0!</v>
      </c>
      <c r="DE237" s="171" t="e">
        <f t="shared" si="42"/>
        <v>#DIV/0!</v>
      </c>
      <c r="DF237" s="171" t="e">
        <f t="shared" si="43"/>
        <v>#DIV/0!</v>
      </c>
      <c r="DG237" s="102"/>
    </row>
    <row r="238" spans="1:111" ht="47.25">
      <c r="A238" s="137">
        <v>232</v>
      </c>
      <c r="B238" s="105">
        <v>434</v>
      </c>
      <c r="C238" s="106" t="s">
        <v>120</v>
      </c>
      <c r="D238" s="107" t="s">
        <v>25</v>
      </c>
      <c r="E238" s="106" t="s">
        <v>118</v>
      </c>
      <c r="F238" s="107" t="s">
        <v>25</v>
      </c>
      <c r="G238" s="102"/>
      <c r="H238" s="102"/>
      <c r="I238" s="102"/>
      <c r="J238" s="102"/>
      <c r="K238" s="99" t="s">
        <v>1135</v>
      </c>
      <c r="L238" s="100" t="s">
        <v>1063</v>
      </c>
      <c r="M238" s="101" t="s">
        <v>648</v>
      </c>
      <c r="N238" s="102"/>
      <c r="O238" s="102"/>
      <c r="P238" s="102"/>
      <c r="Q238" s="102"/>
      <c r="R238" s="102"/>
      <c r="S238" s="102"/>
      <c r="T238" s="102"/>
      <c r="U238" s="102"/>
      <c r="V238" s="102"/>
      <c r="W238" s="102"/>
      <c r="X238" s="139">
        <f t="shared" si="33"/>
        <v>0</v>
      </c>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70">
        <f t="shared" si="34"/>
        <v>0</v>
      </c>
      <c r="CX238" s="169" t="e">
        <f t="shared" si="35"/>
        <v>#DIV/0!</v>
      </c>
      <c r="CY238" s="170">
        <f t="shared" si="36"/>
        <v>0</v>
      </c>
      <c r="CZ238" s="169" t="e">
        <f t="shared" si="37"/>
        <v>#DIV/0!</v>
      </c>
      <c r="DA238" s="170">
        <f t="shared" si="38"/>
        <v>0</v>
      </c>
      <c r="DB238" s="169" t="e">
        <f t="shared" si="39"/>
        <v>#DIV/0!</v>
      </c>
      <c r="DC238" s="170">
        <f t="shared" si="40"/>
        <v>0</v>
      </c>
      <c r="DD238" s="169" t="e">
        <f t="shared" si="41"/>
        <v>#DIV/0!</v>
      </c>
      <c r="DE238" s="171" t="e">
        <f t="shared" si="42"/>
        <v>#DIV/0!</v>
      </c>
      <c r="DF238" s="171" t="e">
        <f t="shared" si="43"/>
        <v>#DIV/0!</v>
      </c>
      <c r="DG238" s="102"/>
    </row>
    <row r="239" spans="1:111" ht="47.25">
      <c r="A239" s="137">
        <v>233</v>
      </c>
      <c r="B239" s="105">
        <v>437</v>
      </c>
      <c r="C239" s="106" t="s">
        <v>862</v>
      </c>
      <c r="D239" s="107" t="s">
        <v>23</v>
      </c>
      <c r="E239" s="106" t="s">
        <v>863</v>
      </c>
      <c r="F239" s="107" t="s">
        <v>25</v>
      </c>
      <c r="G239" s="102"/>
      <c r="H239" s="102"/>
      <c r="I239" s="102"/>
      <c r="J239" s="102"/>
      <c r="K239" s="99" t="s">
        <v>1135</v>
      </c>
      <c r="L239" s="100" t="s">
        <v>1063</v>
      </c>
      <c r="M239" s="101" t="s">
        <v>648</v>
      </c>
      <c r="N239" s="102"/>
      <c r="O239" s="102"/>
      <c r="P239" s="102"/>
      <c r="Q239" s="102"/>
      <c r="R239" s="102"/>
      <c r="S239" s="102"/>
      <c r="T239" s="102"/>
      <c r="U239" s="102"/>
      <c r="V239" s="102"/>
      <c r="W239" s="102"/>
      <c r="X239" s="139">
        <f t="shared" si="33"/>
        <v>0</v>
      </c>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70">
        <f t="shared" si="34"/>
        <v>0</v>
      </c>
      <c r="CX239" s="169" t="e">
        <f t="shared" si="35"/>
        <v>#DIV/0!</v>
      </c>
      <c r="CY239" s="170">
        <f t="shared" si="36"/>
        <v>0</v>
      </c>
      <c r="CZ239" s="169" t="e">
        <f t="shared" si="37"/>
        <v>#DIV/0!</v>
      </c>
      <c r="DA239" s="170">
        <f t="shared" si="38"/>
        <v>0</v>
      </c>
      <c r="DB239" s="169" t="e">
        <f t="shared" si="39"/>
        <v>#DIV/0!</v>
      </c>
      <c r="DC239" s="170">
        <f t="shared" si="40"/>
        <v>0</v>
      </c>
      <c r="DD239" s="169" t="e">
        <f t="shared" si="41"/>
        <v>#DIV/0!</v>
      </c>
      <c r="DE239" s="171" t="e">
        <f t="shared" si="42"/>
        <v>#DIV/0!</v>
      </c>
      <c r="DF239" s="171" t="e">
        <f t="shared" si="43"/>
        <v>#DIV/0!</v>
      </c>
      <c r="DG239" s="102"/>
    </row>
    <row r="240" spans="1:111">
      <c r="A240" s="137">
        <v>234</v>
      </c>
      <c r="B240" s="105">
        <v>438</v>
      </c>
      <c r="C240" s="106" t="s">
        <v>872</v>
      </c>
      <c r="D240" s="107" t="s">
        <v>105</v>
      </c>
      <c r="E240" s="106" t="s">
        <v>873</v>
      </c>
      <c r="F240" s="107" t="s">
        <v>105</v>
      </c>
      <c r="G240" s="102"/>
      <c r="H240" s="102"/>
      <c r="I240" s="102"/>
      <c r="J240" s="102"/>
      <c r="K240" s="99" t="s">
        <v>1135</v>
      </c>
      <c r="L240" s="100" t="s">
        <v>1063</v>
      </c>
      <c r="M240" s="101" t="s">
        <v>648</v>
      </c>
      <c r="N240" s="102"/>
      <c r="O240" s="102"/>
      <c r="P240" s="102"/>
      <c r="Q240" s="102"/>
      <c r="R240" s="102"/>
      <c r="S240" s="102"/>
      <c r="T240" s="102"/>
      <c r="U240" s="102"/>
      <c r="V240" s="102"/>
      <c r="W240" s="102"/>
      <c r="X240" s="139">
        <f t="shared" si="33"/>
        <v>0</v>
      </c>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70">
        <f t="shared" si="34"/>
        <v>0</v>
      </c>
      <c r="CX240" s="169" t="e">
        <f t="shared" si="35"/>
        <v>#DIV/0!</v>
      </c>
      <c r="CY240" s="170">
        <f t="shared" si="36"/>
        <v>0</v>
      </c>
      <c r="CZ240" s="169" t="e">
        <f t="shared" si="37"/>
        <v>#DIV/0!</v>
      </c>
      <c r="DA240" s="170">
        <f t="shared" si="38"/>
        <v>0</v>
      </c>
      <c r="DB240" s="169" t="e">
        <f t="shared" si="39"/>
        <v>#DIV/0!</v>
      </c>
      <c r="DC240" s="170">
        <f t="shared" si="40"/>
        <v>0</v>
      </c>
      <c r="DD240" s="169" t="e">
        <f t="shared" si="41"/>
        <v>#DIV/0!</v>
      </c>
      <c r="DE240" s="171" t="e">
        <f t="shared" si="42"/>
        <v>#DIV/0!</v>
      </c>
      <c r="DF240" s="171" t="e">
        <f t="shared" si="43"/>
        <v>#DIV/0!</v>
      </c>
      <c r="DG240" s="102"/>
    </row>
    <row r="241" spans="1:111" ht="35.25" customHeight="1">
      <c r="A241" s="137">
        <v>235</v>
      </c>
      <c r="B241" s="240">
        <v>441</v>
      </c>
      <c r="C241" s="258" t="s">
        <v>877</v>
      </c>
      <c r="D241" s="232" t="s">
        <v>23</v>
      </c>
      <c r="E241" s="258" t="s">
        <v>876</v>
      </c>
      <c r="F241" s="232" t="s">
        <v>25</v>
      </c>
      <c r="G241" s="108" t="s">
        <v>1356</v>
      </c>
      <c r="H241" s="108" t="s">
        <v>1355</v>
      </c>
      <c r="I241" s="102" t="s">
        <v>1230</v>
      </c>
      <c r="J241" s="102" t="s">
        <v>1199</v>
      </c>
      <c r="K241" s="99" t="s">
        <v>1135</v>
      </c>
      <c r="L241" s="100" t="s">
        <v>1063</v>
      </c>
      <c r="M241" s="101" t="s">
        <v>648</v>
      </c>
      <c r="N241" s="102"/>
      <c r="O241" s="102"/>
      <c r="P241" s="102"/>
      <c r="Q241" s="102"/>
      <c r="R241" s="102"/>
      <c r="S241" s="102"/>
      <c r="T241" s="102"/>
      <c r="U241" s="102"/>
      <c r="V241" s="102"/>
      <c r="W241" s="102"/>
      <c r="X241" s="139">
        <f t="shared" si="33"/>
        <v>0</v>
      </c>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70">
        <f t="shared" si="34"/>
        <v>0</v>
      </c>
      <c r="CX241" s="169" t="e">
        <f t="shared" si="35"/>
        <v>#DIV/0!</v>
      </c>
      <c r="CY241" s="170">
        <f t="shared" si="36"/>
        <v>0</v>
      </c>
      <c r="CZ241" s="169" t="e">
        <f t="shared" si="37"/>
        <v>#DIV/0!</v>
      </c>
      <c r="DA241" s="170">
        <f t="shared" si="38"/>
        <v>0</v>
      </c>
      <c r="DB241" s="169" t="e">
        <f t="shared" si="39"/>
        <v>#DIV/0!</v>
      </c>
      <c r="DC241" s="170">
        <f t="shared" si="40"/>
        <v>0</v>
      </c>
      <c r="DD241" s="169" t="e">
        <f t="shared" si="41"/>
        <v>#DIV/0!</v>
      </c>
      <c r="DE241" s="171" t="e">
        <f t="shared" si="42"/>
        <v>#DIV/0!</v>
      </c>
      <c r="DF241" s="171" t="e">
        <f t="shared" si="43"/>
        <v>#DIV/0!</v>
      </c>
      <c r="DG241" s="102"/>
    </row>
    <row r="242" spans="1:111" ht="31.5">
      <c r="A242" s="137">
        <v>236</v>
      </c>
      <c r="B242" s="257"/>
      <c r="C242" s="259"/>
      <c r="D242" s="261"/>
      <c r="E242" s="259"/>
      <c r="F242" s="261"/>
      <c r="G242" s="108" t="s">
        <v>1356</v>
      </c>
      <c r="H242" s="108" t="s">
        <v>1355</v>
      </c>
      <c r="I242" s="102" t="s">
        <v>1230</v>
      </c>
      <c r="J242" s="102" t="s">
        <v>1199</v>
      </c>
      <c r="K242" s="99" t="s">
        <v>1135</v>
      </c>
      <c r="L242" s="100" t="s">
        <v>1063</v>
      </c>
      <c r="M242" s="101" t="s">
        <v>648</v>
      </c>
      <c r="N242" s="102"/>
      <c r="O242" s="102"/>
      <c r="P242" s="102"/>
      <c r="Q242" s="102"/>
      <c r="R242" s="102"/>
      <c r="S242" s="102"/>
      <c r="T242" s="102"/>
      <c r="U242" s="102"/>
      <c r="V242" s="102"/>
      <c r="W242" s="102"/>
      <c r="X242" s="139">
        <f t="shared" si="33"/>
        <v>0</v>
      </c>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70">
        <f t="shared" si="34"/>
        <v>0</v>
      </c>
      <c r="CX242" s="169" t="e">
        <f t="shared" si="35"/>
        <v>#DIV/0!</v>
      </c>
      <c r="CY242" s="170">
        <f t="shared" si="36"/>
        <v>0</v>
      </c>
      <c r="CZ242" s="169" t="e">
        <f t="shared" si="37"/>
        <v>#DIV/0!</v>
      </c>
      <c r="DA242" s="170">
        <f t="shared" si="38"/>
        <v>0</v>
      </c>
      <c r="DB242" s="169" t="e">
        <f t="shared" si="39"/>
        <v>#DIV/0!</v>
      </c>
      <c r="DC242" s="170">
        <f t="shared" si="40"/>
        <v>0</v>
      </c>
      <c r="DD242" s="169" t="e">
        <f t="shared" si="41"/>
        <v>#DIV/0!</v>
      </c>
      <c r="DE242" s="171" t="e">
        <f t="shared" si="42"/>
        <v>#DIV/0!</v>
      </c>
      <c r="DF242" s="171" t="e">
        <f t="shared" si="43"/>
        <v>#DIV/0!</v>
      </c>
      <c r="DG242" s="102"/>
    </row>
    <row r="243" spans="1:111" ht="31.5">
      <c r="A243" s="137">
        <v>237</v>
      </c>
      <c r="B243" s="257"/>
      <c r="C243" s="259"/>
      <c r="D243" s="261"/>
      <c r="E243" s="259"/>
      <c r="F243" s="261"/>
      <c r="G243" s="108" t="s">
        <v>1356</v>
      </c>
      <c r="H243" s="108" t="s">
        <v>1355</v>
      </c>
      <c r="I243" s="102" t="s">
        <v>1230</v>
      </c>
      <c r="J243" s="102" t="s">
        <v>1199</v>
      </c>
      <c r="K243" s="99" t="s">
        <v>1135</v>
      </c>
      <c r="L243" s="100" t="s">
        <v>1063</v>
      </c>
      <c r="M243" s="101" t="s">
        <v>648</v>
      </c>
      <c r="N243" s="102"/>
      <c r="O243" s="102"/>
      <c r="P243" s="102"/>
      <c r="Q243" s="102"/>
      <c r="R243" s="102"/>
      <c r="S243" s="102"/>
      <c r="T243" s="102"/>
      <c r="U243" s="102"/>
      <c r="V243" s="102"/>
      <c r="W243" s="102"/>
      <c r="X243" s="139">
        <f t="shared" si="33"/>
        <v>0</v>
      </c>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70">
        <f t="shared" si="34"/>
        <v>0</v>
      </c>
      <c r="CX243" s="169" t="e">
        <f t="shared" si="35"/>
        <v>#DIV/0!</v>
      </c>
      <c r="CY243" s="170">
        <f t="shared" si="36"/>
        <v>0</v>
      </c>
      <c r="CZ243" s="169" t="e">
        <f t="shared" si="37"/>
        <v>#DIV/0!</v>
      </c>
      <c r="DA243" s="170">
        <f t="shared" si="38"/>
        <v>0</v>
      </c>
      <c r="DB243" s="169" t="e">
        <f t="shared" si="39"/>
        <v>#DIV/0!</v>
      </c>
      <c r="DC243" s="170">
        <f t="shared" si="40"/>
        <v>0</v>
      </c>
      <c r="DD243" s="169" t="e">
        <f t="shared" si="41"/>
        <v>#DIV/0!</v>
      </c>
      <c r="DE243" s="171" t="e">
        <f t="shared" si="42"/>
        <v>#DIV/0!</v>
      </c>
      <c r="DF243" s="171" t="e">
        <f t="shared" si="43"/>
        <v>#DIV/0!</v>
      </c>
      <c r="DG243" s="102"/>
    </row>
    <row r="244" spans="1:111" ht="31.5">
      <c r="A244" s="137">
        <v>238</v>
      </c>
      <c r="B244" s="257"/>
      <c r="C244" s="259"/>
      <c r="D244" s="261"/>
      <c r="E244" s="259"/>
      <c r="F244" s="261"/>
      <c r="G244" s="108" t="s">
        <v>1356</v>
      </c>
      <c r="H244" s="108" t="s">
        <v>1355</v>
      </c>
      <c r="I244" s="102" t="s">
        <v>1230</v>
      </c>
      <c r="J244" s="102" t="s">
        <v>1199</v>
      </c>
      <c r="K244" s="99" t="s">
        <v>1135</v>
      </c>
      <c r="L244" s="100" t="s">
        <v>1063</v>
      </c>
      <c r="M244" s="101" t="s">
        <v>648</v>
      </c>
      <c r="N244" s="102"/>
      <c r="O244" s="102"/>
      <c r="P244" s="102"/>
      <c r="Q244" s="102"/>
      <c r="R244" s="102"/>
      <c r="S244" s="102"/>
      <c r="T244" s="102"/>
      <c r="U244" s="102"/>
      <c r="V244" s="102"/>
      <c r="W244" s="102"/>
      <c r="X244" s="139">
        <f t="shared" si="33"/>
        <v>0</v>
      </c>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70">
        <f t="shared" si="34"/>
        <v>0</v>
      </c>
      <c r="CX244" s="169" t="e">
        <f t="shared" si="35"/>
        <v>#DIV/0!</v>
      </c>
      <c r="CY244" s="170">
        <f t="shared" si="36"/>
        <v>0</v>
      </c>
      <c r="CZ244" s="169" t="e">
        <f t="shared" si="37"/>
        <v>#DIV/0!</v>
      </c>
      <c r="DA244" s="170">
        <f t="shared" si="38"/>
        <v>0</v>
      </c>
      <c r="DB244" s="169" t="e">
        <f t="shared" si="39"/>
        <v>#DIV/0!</v>
      </c>
      <c r="DC244" s="170">
        <f t="shared" si="40"/>
        <v>0</v>
      </c>
      <c r="DD244" s="169" t="e">
        <f t="shared" si="41"/>
        <v>#DIV/0!</v>
      </c>
      <c r="DE244" s="171" t="e">
        <f t="shared" si="42"/>
        <v>#DIV/0!</v>
      </c>
      <c r="DF244" s="171" t="e">
        <f t="shared" si="43"/>
        <v>#DIV/0!</v>
      </c>
      <c r="DG244" s="102"/>
    </row>
    <row r="245" spans="1:111" ht="31.5">
      <c r="A245" s="137">
        <v>239</v>
      </c>
      <c r="B245" s="257"/>
      <c r="C245" s="259"/>
      <c r="D245" s="261"/>
      <c r="E245" s="259"/>
      <c r="F245" s="261"/>
      <c r="G245" s="108" t="s">
        <v>1356</v>
      </c>
      <c r="H245" s="108" t="s">
        <v>1355</v>
      </c>
      <c r="I245" s="102" t="s">
        <v>1230</v>
      </c>
      <c r="J245" s="102" t="s">
        <v>1199</v>
      </c>
      <c r="K245" s="99" t="s">
        <v>1135</v>
      </c>
      <c r="L245" s="100" t="s">
        <v>1063</v>
      </c>
      <c r="M245" s="101" t="s">
        <v>648</v>
      </c>
      <c r="N245" s="102"/>
      <c r="O245" s="102"/>
      <c r="P245" s="102"/>
      <c r="Q245" s="102"/>
      <c r="R245" s="102"/>
      <c r="S245" s="102"/>
      <c r="T245" s="102"/>
      <c r="U245" s="102"/>
      <c r="V245" s="102"/>
      <c r="W245" s="102"/>
      <c r="X245" s="139">
        <f t="shared" si="33"/>
        <v>0</v>
      </c>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70">
        <f t="shared" si="34"/>
        <v>0</v>
      </c>
      <c r="CX245" s="169" t="e">
        <f t="shared" si="35"/>
        <v>#DIV/0!</v>
      </c>
      <c r="CY245" s="170">
        <f t="shared" si="36"/>
        <v>0</v>
      </c>
      <c r="CZ245" s="169" t="e">
        <f t="shared" si="37"/>
        <v>#DIV/0!</v>
      </c>
      <c r="DA245" s="170">
        <f t="shared" si="38"/>
        <v>0</v>
      </c>
      <c r="DB245" s="169" t="e">
        <f t="shared" si="39"/>
        <v>#DIV/0!</v>
      </c>
      <c r="DC245" s="170">
        <f t="shared" si="40"/>
        <v>0</v>
      </c>
      <c r="DD245" s="169" t="e">
        <f t="shared" si="41"/>
        <v>#DIV/0!</v>
      </c>
      <c r="DE245" s="171" t="e">
        <f t="shared" si="42"/>
        <v>#DIV/0!</v>
      </c>
      <c r="DF245" s="171" t="e">
        <f t="shared" si="43"/>
        <v>#DIV/0!</v>
      </c>
      <c r="DG245" s="102"/>
    </row>
    <row r="246" spans="1:111" ht="31.5">
      <c r="A246" s="137">
        <v>240</v>
      </c>
      <c r="B246" s="257"/>
      <c r="C246" s="259"/>
      <c r="D246" s="261"/>
      <c r="E246" s="259"/>
      <c r="F246" s="261"/>
      <c r="G246" s="108" t="s">
        <v>1356</v>
      </c>
      <c r="H246" s="108" t="s">
        <v>1355</v>
      </c>
      <c r="I246" s="102" t="s">
        <v>1230</v>
      </c>
      <c r="J246" s="102" t="s">
        <v>1199</v>
      </c>
      <c r="K246" s="99" t="s">
        <v>1135</v>
      </c>
      <c r="L246" s="100" t="s">
        <v>1063</v>
      </c>
      <c r="M246" s="101" t="s">
        <v>648</v>
      </c>
      <c r="N246" s="102"/>
      <c r="O246" s="102"/>
      <c r="P246" s="102"/>
      <c r="Q246" s="102"/>
      <c r="R246" s="102"/>
      <c r="S246" s="102"/>
      <c r="T246" s="102"/>
      <c r="U246" s="102"/>
      <c r="V246" s="102"/>
      <c r="W246" s="102"/>
      <c r="X246" s="139">
        <f t="shared" si="33"/>
        <v>0</v>
      </c>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70">
        <f t="shared" si="34"/>
        <v>0</v>
      </c>
      <c r="CX246" s="169" t="e">
        <f t="shared" si="35"/>
        <v>#DIV/0!</v>
      </c>
      <c r="CY246" s="170">
        <f t="shared" si="36"/>
        <v>0</v>
      </c>
      <c r="CZ246" s="169" t="e">
        <f t="shared" si="37"/>
        <v>#DIV/0!</v>
      </c>
      <c r="DA246" s="170">
        <f t="shared" si="38"/>
        <v>0</v>
      </c>
      <c r="DB246" s="169" t="e">
        <f t="shared" si="39"/>
        <v>#DIV/0!</v>
      </c>
      <c r="DC246" s="170">
        <f t="shared" si="40"/>
        <v>0</v>
      </c>
      <c r="DD246" s="169" t="e">
        <f t="shared" si="41"/>
        <v>#DIV/0!</v>
      </c>
      <c r="DE246" s="171" t="e">
        <f t="shared" si="42"/>
        <v>#DIV/0!</v>
      </c>
      <c r="DF246" s="171" t="e">
        <f t="shared" si="43"/>
        <v>#DIV/0!</v>
      </c>
      <c r="DG246" s="102"/>
    </row>
    <row r="247" spans="1:111" ht="31.5">
      <c r="A247" s="137">
        <v>241</v>
      </c>
      <c r="B247" s="257"/>
      <c r="C247" s="259"/>
      <c r="D247" s="261"/>
      <c r="E247" s="259"/>
      <c r="F247" s="261"/>
      <c r="G247" s="108" t="s">
        <v>1356</v>
      </c>
      <c r="H247" s="108" t="s">
        <v>1355</v>
      </c>
      <c r="I247" s="102" t="s">
        <v>1230</v>
      </c>
      <c r="J247" s="102" t="s">
        <v>1199</v>
      </c>
      <c r="K247" s="99" t="s">
        <v>1135</v>
      </c>
      <c r="L247" s="100" t="s">
        <v>1063</v>
      </c>
      <c r="M247" s="101" t="s">
        <v>648</v>
      </c>
      <c r="N247" s="102"/>
      <c r="O247" s="102"/>
      <c r="P247" s="102"/>
      <c r="Q247" s="102"/>
      <c r="R247" s="102"/>
      <c r="S247" s="102"/>
      <c r="T247" s="102"/>
      <c r="U247" s="102"/>
      <c r="V247" s="102"/>
      <c r="W247" s="102"/>
      <c r="X247" s="139">
        <f t="shared" si="33"/>
        <v>0</v>
      </c>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2"/>
      <c r="CO247" s="102"/>
      <c r="CP247" s="102"/>
      <c r="CQ247" s="102"/>
      <c r="CR247" s="102"/>
      <c r="CS247" s="102"/>
      <c r="CT247" s="102"/>
      <c r="CU247" s="102"/>
      <c r="CV247" s="102"/>
      <c r="CW247" s="170">
        <f t="shared" si="34"/>
        <v>0</v>
      </c>
      <c r="CX247" s="169" t="e">
        <f t="shared" si="35"/>
        <v>#DIV/0!</v>
      </c>
      <c r="CY247" s="170">
        <f t="shared" si="36"/>
        <v>0</v>
      </c>
      <c r="CZ247" s="169" t="e">
        <f t="shared" si="37"/>
        <v>#DIV/0!</v>
      </c>
      <c r="DA247" s="170">
        <f t="shared" si="38"/>
        <v>0</v>
      </c>
      <c r="DB247" s="169" t="e">
        <f t="shared" si="39"/>
        <v>#DIV/0!</v>
      </c>
      <c r="DC247" s="170">
        <f t="shared" si="40"/>
        <v>0</v>
      </c>
      <c r="DD247" s="169" t="e">
        <f t="shared" si="41"/>
        <v>#DIV/0!</v>
      </c>
      <c r="DE247" s="171" t="e">
        <f t="shared" si="42"/>
        <v>#DIV/0!</v>
      </c>
      <c r="DF247" s="171" t="e">
        <f t="shared" si="43"/>
        <v>#DIV/0!</v>
      </c>
      <c r="DG247" s="102"/>
    </row>
    <row r="248" spans="1:111" ht="31.5">
      <c r="A248" s="137">
        <v>242</v>
      </c>
      <c r="B248" s="257"/>
      <c r="C248" s="259"/>
      <c r="D248" s="261"/>
      <c r="E248" s="259"/>
      <c r="F248" s="261"/>
      <c r="G248" s="108" t="s">
        <v>1356</v>
      </c>
      <c r="H248" s="108" t="s">
        <v>1355</v>
      </c>
      <c r="I248" s="102" t="s">
        <v>1230</v>
      </c>
      <c r="J248" s="102" t="s">
        <v>1199</v>
      </c>
      <c r="K248" s="99" t="s">
        <v>1135</v>
      </c>
      <c r="L248" s="100" t="s">
        <v>1063</v>
      </c>
      <c r="M248" s="101" t="s">
        <v>648</v>
      </c>
      <c r="N248" s="102"/>
      <c r="O248" s="102"/>
      <c r="P248" s="102"/>
      <c r="Q248" s="102"/>
      <c r="R248" s="102"/>
      <c r="S248" s="102"/>
      <c r="T248" s="102"/>
      <c r="U248" s="102"/>
      <c r="V248" s="102"/>
      <c r="W248" s="102"/>
      <c r="X248" s="139">
        <f t="shared" si="33"/>
        <v>0</v>
      </c>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70">
        <f t="shared" si="34"/>
        <v>0</v>
      </c>
      <c r="CX248" s="169" t="e">
        <f t="shared" si="35"/>
        <v>#DIV/0!</v>
      </c>
      <c r="CY248" s="170">
        <f t="shared" si="36"/>
        <v>0</v>
      </c>
      <c r="CZ248" s="169" t="e">
        <f t="shared" si="37"/>
        <v>#DIV/0!</v>
      </c>
      <c r="DA248" s="170">
        <f t="shared" si="38"/>
        <v>0</v>
      </c>
      <c r="DB248" s="169" t="e">
        <f t="shared" si="39"/>
        <v>#DIV/0!</v>
      </c>
      <c r="DC248" s="170">
        <f t="shared" si="40"/>
        <v>0</v>
      </c>
      <c r="DD248" s="169" t="e">
        <f t="shared" si="41"/>
        <v>#DIV/0!</v>
      </c>
      <c r="DE248" s="171" t="e">
        <f t="shared" si="42"/>
        <v>#DIV/0!</v>
      </c>
      <c r="DF248" s="171" t="e">
        <f t="shared" si="43"/>
        <v>#DIV/0!</v>
      </c>
      <c r="DG248" s="102"/>
    </row>
    <row r="249" spans="1:111" ht="31.5">
      <c r="A249" s="137">
        <v>243</v>
      </c>
      <c r="B249" s="257"/>
      <c r="C249" s="259"/>
      <c r="D249" s="261"/>
      <c r="E249" s="259"/>
      <c r="F249" s="261"/>
      <c r="G249" s="108" t="s">
        <v>1356</v>
      </c>
      <c r="H249" s="108" t="s">
        <v>1355</v>
      </c>
      <c r="I249" s="102" t="s">
        <v>1230</v>
      </c>
      <c r="J249" s="102" t="s">
        <v>1199</v>
      </c>
      <c r="K249" s="99" t="s">
        <v>1135</v>
      </c>
      <c r="L249" s="100" t="s">
        <v>1063</v>
      </c>
      <c r="M249" s="101" t="s">
        <v>648</v>
      </c>
      <c r="N249" s="102"/>
      <c r="O249" s="102"/>
      <c r="P249" s="102"/>
      <c r="Q249" s="102"/>
      <c r="R249" s="102"/>
      <c r="S249" s="102"/>
      <c r="T249" s="102"/>
      <c r="U249" s="102"/>
      <c r="V249" s="102"/>
      <c r="W249" s="102"/>
      <c r="X249" s="139">
        <f t="shared" si="33"/>
        <v>0</v>
      </c>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70">
        <f t="shared" si="34"/>
        <v>0</v>
      </c>
      <c r="CX249" s="169" t="e">
        <f t="shared" si="35"/>
        <v>#DIV/0!</v>
      </c>
      <c r="CY249" s="170">
        <f t="shared" si="36"/>
        <v>0</v>
      </c>
      <c r="CZ249" s="169" t="e">
        <f t="shared" si="37"/>
        <v>#DIV/0!</v>
      </c>
      <c r="DA249" s="170">
        <f t="shared" si="38"/>
        <v>0</v>
      </c>
      <c r="DB249" s="169" t="e">
        <f t="shared" si="39"/>
        <v>#DIV/0!</v>
      </c>
      <c r="DC249" s="170">
        <f t="shared" si="40"/>
        <v>0</v>
      </c>
      <c r="DD249" s="169" t="e">
        <f t="shared" si="41"/>
        <v>#DIV/0!</v>
      </c>
      <c r="DE249" s="171" t="e">
        <f t="shared" si="42"/>
        <v>#DIV/0!</v>
      </c>
      <c r="DF249" s="171" t="e">
        <f t="shared" si="43"/>
        <v>#DIV/0!</v>
      </c>
      <c r="DG249" s="102"/>
    </row>
    <row r="250" spans="1:111" ht="31.5">
      <c r="A250" s="137">
        <v>244</v>
      </c>
      <c r="B250" s="241"/>
      <c r="C250" s="260"/>
      <c r="D250" s="233"/>
      <c r="E250" s="260"/>
      <c r="F250" s="233"/>
      <c r="G250" s="108" t="s">
        <v>1356</v>
      </c>
      <c r="H250" s="108" t="s">
        <v>1355</v>
      </c>
      <c r="I250" s="102" t="s">
        <v>1230</v>
      </c>
      <c r="J250" s="102" t="s">
        <v>1199</v>
      </c>
      <c r="K250" s="99" t="s">
        <v>1135</v>
      </c>
      <c r="L250" s="100" t="s">
        <v>1063</v>
      </c>
      <c r="M250" s="101" t="s">
        <v>648</v>
      </c>
      <c r="N250" s="102"/>
      <c r="O250" s="102"/>
      <c r="P250" s="102"/>
      <c r="Q250" s="102"/>
      <c r="R250" s="102"/>
      <c r="S250" s="102"/>
      <c r="T250" s="102"/>
      <c r="U250" s="102"/>
      <c r="V250" s="102"/>
      <c r="W250" s="102"/>
      <c r="X250" s="139">
        <f t="shared" si="33"/>
        <v>0</v>
      </c>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c r="BF250" s="103"/>
      <c r="BG250" s="103"/>
      <c r="BH250" s="103"/>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70">
        <f t="shared" si="34"/>
        <v>0</v>
      </c>
      <c r="CX250" s="169" t="e">
        <f t="shared" si="35"/>
        <v>#DIV/0!</v>
      </c>
      <c r="CY250" s="170">
        <f t="shared" si="36"/>
        <v>0</v>
      </c>
      <c r="CZ250" s="169" t="e">
        <f t="shared" si="37"/>
        <v>#DIV/0!</v>
      </c>
      <c r="DA250" s="170">
        <f t="shared" si="38"/>
        <v>0</v>
      </c>
      <c r="DB250" s="169" t="e">
        <f t="shared" si="39"/>
        <v>#DIV/0!</v>
      </c>
      <c r="DC250" s="170">
        <f t="shared" si="40"/>
        <v>0</v>
      </c>
      <c r="DD250" s="169" t="e">
        <f t="shared" si="41"/>
        <v>#DIV/0!</v>
      </c>
      <c r="DE250" s="171" t="e">
        <f t="shared" si="42"/>
        <v>#DIV/0!</v>
      </c>
      <c r="DF250" s="171" t="e">
        <f t="shared" si="43"/>
        <v>#DIV/0!</v>
      </c>
      <c r="DG250" s="102"/>
    </row>
    <row r="251" spans="1:111" ht="31.5">
      <c r="A251" s="137">
        <v>245</v>
      </c>
      <c r="B251" s="105">
        <v>444</v>
      </c>
      <c r="C251" s="106" t="s">
        <v>871</v>
      </c>
      <c r="D251" s="107" t="s">
        <v>23</v>
      </c>
      <c r="E251" s="106" t="s">
        <v>113</v>
      </c>
      <c r="F251" s="107" t="s">
        <v>25</v>
      </c>
      <c r="G251" s="102"/>
      <c r="H251" s="102"/>
      <c r="I251" s="102"/>
      <c r="J251" s="102"/>
      <c r="K251" s="99" t="s">
        <v>1135</v>
      </c>
      <c r="L251" s="100" t="s">
        <v>1063</v>
      </c>
      <c r="M251" s="101" t="s">
        <v>648</v>
      </c>
      <c r="N251" s="102"/>
      <c r="O251" s="102"/>
      <c r="P251" s="102"/>
      <c r="Q251" s="102"/>
      <c r="R251" s="102"/>
      <c r="S251" s="102"/>
      <c r="T251" s="102"/>
      <c r="U251" s="102"/>
      <c r="V251" s="102"/>
      <c r="W251" s="102"/>
      <c r="X251" s="139">
        <f t="shared" si="33"/>
        <v>0</v>
      </c>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70">
        <f t="shared" si="34"/>
        <v>0</v>
      </c>
      <c r="CX251" s="169" t="e">
        <f t="shared" si="35"/>
        <v>#DIV/0!</v>
      </c>
      <c r="CY251" s="170">
        <f t="shared" si="36"/>
        <v>0</v>
      </c>
      <c r="CZ251" s="169" t="e">
        <f t="shared" si="37"/>
        <v>#DIV/0!</v>
      </c>
      <c r="DA251" s="170">
        <f t="shared" si="38"/>
        <v>0</v>
      </c>
      <c r="DB251" s="169" t="e">
        <f t="shared" si="39"/>
        <v>#DIV/0!</v>
      </c>
      <c r="DC251" s="170">
        <f t="shared" si="40"/>
        <v>0</v>
      </c>
      <c r="DD251" s="169" t="e">
        <f t="shared" si="41"/>
        <v>#DIV/0!</v>
      </c>
      <c r="DE251" s="171" t="e">
        <f t="shared" si="42"/>
        <v>#DIV/0!</v>
      </c>
      <c r="DF251" s="171" t="e">
        <f t="shared" si="43"/>
        <v>#DIV/0!</v>
      </c>
      <c r="DG251" s="102"/>
    </row>
    <row r="252" spans="1:111" ht="26.25" customHeight="1">
      <c r="A252" s="137">
        <v>246</v>
      </c>
      <c r="B252" s="105">
        <v>445</v>
      </c>
      <c r="C252" s="106" t="s">
        <v>874</v>
      </c>
      <c r="D252" s="107" t="s">
        <v>105</v>
      </c>
      <c r="E252" s="106" t="s">
        <v>1197</v>
      </c>
      <c r="F252" s="107" t="s">
        <v>105</v>
      </c>
      <c r="G252" s="102"/>
      <c r="H252" s="102"/>
      <c r="I252" s="102"/>
      <c r="J252" s="102"/>
      <c r="K252" s="99" t="s">
        <v>1135</v>
      </c>
      <c r="L252" s="100" t="s">
        <v>1063</v>
      </c>
      <c r="M252" s="101" t="s">
        <v>648</v>
      </c>
      <c r="N252" s="102"/>
      <c r="O252" s="102"/>
      <c r="P252" s="102"/>
      <c r="Q252" s="102"/>
      <c r="R252" s="102"/>
      <c r="S252" s="102"/>
      <c r="T252" s="102"/>
      <c r="U252" s="102"/>
      <c r="V252" s="102"/>
      <c r="W252" s="102"/>
      <c r="X252" s="139">
        <f t="shared" si="33"/>
        <v>0</v>
      </c>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70">
        <f t="shared" si="34"/>
        <v>0</v>
      </c>
      <c r="CX252" s="169" t="e">
        <f t="shared" si="35"/>
        <v>#DIV/0!</v>
      </c>
      <c r="CY252" s="170">
        <f t="shared" si="36"/>
        <v>0</v>
      </c>
      <c r="CZ252" s="169" t="e">
        <f t="shared" si="37"/>
        <v>#DIV/0!</v>
      </c>
      <c r="DA252" s="170">
        <f t="shared" si="38"/>
        <v>0</v>
      </c>
      <c r="DB252" s="169" t="e">
        <f t="shared" si="39"/>
        <v>#DIV/0!</v>
      </c>
      <c r="DC252" s="170">
        <f t="shared" si="40"/>
        <v>0</v>
      </c>
      <c r="DD252" s="169" t="e">
        <f t="shared" si="41"/>
        <v>#DIV/0!</v>
      </c>
      <c r="DE252" s="171" t="e">
        <f t="shared" si="42"/>
        <v>#DIV/0!</v>
      </c>
      <c r="DF252" s="171" t="e">
        <f t="shared" si="43"/>
        <v>#DIV/0!</v>
      </c>
      <c r="DG252" s="102"/>
    </row>
    <row r="253" spans="1:111" ht="19.5" customHeight="1">
      <c r="A253" s="137">
        <v>247</v>
      </c>
      <c r="B253" s="95">
        <v>446</v>
      </c>
      <c r="C253" s="234" t="s">
        <v>1000</v>
      </c>
      <c r="D253" s="234"/>
      <c r="E253" s="234"/>
      <c r="F253" s="96" t="s">
        <v>1146</v>
      </c>
      <c r="G253" s="96" t="s">
        <v>1146</v>
      </c>
      <c r="H253" s="96" t="s">
        <v>1146</v>
      </c>
      <c r="I253" s="96" t="s">
        <v>1146</v>
      </c>
      <c r="J253" s="96" t="s">
        <v>1146</v>
      </c>
      <c r="K253" s="96" t="s">
        <v>1146</v>
      </c>
      <c r="L253" s="96" t="s">
        <v>1146</v>
      </c>
      <c r="M253" s="96" t="s">
        <v>1146</v>
      </c>
      <c r="N253" s="96" t="s">
        <v>1146</v>
      </c>
      <c r="O253" s="96" t="s">
        <v>1146</v>
      </c>
      <c r="P253" s="96" t="s">
        <v>1146</v>
      </c>
      <c r="Q253" s="96" t="s">
        <v>1146</v>
      </c>
      <c r="R253" s="96" t="s">
        <v>1146</v>
      </c>
      <c r="S253" s="96" t="s">
        <v>1146</v>
      </c>
      <c r="T253" s="96" t="s">
        <v>1146</v>
      </c>
      <c r="U253" s="96" t="s">
        <v>1146</v>
      </c>
      <c r="V253" s="96" t="s">
        <v>1146</v>
      </c>
      <c r="W253" s="96" t="s">
        <v>1146</v>
      </c>
      <c r="X253" s="96" t="s">
        <v>1146</v>
      </c>
      <c r="Y253" s="96" t="s">
        <v>1146</v>
      </c>
      <c r="Z253" s="96" t="s">
        <v>1146</v>
      </c>
      <c r="AA253" s="96" t="s">
        <v>1146</v>
      </c>
      <c r="AB253" s="96" t="s">
        <v>1146</v>
      </c>
      <c r="AC253" s="96" t="s">
        <v>1146</v>
      </c>
      <c r="AD253" s="96" t="s">
        <v>1146</v>
      </c>
      <c r="AE253" s="96" t="s">
        <v>1146</v>
      </c>
      <c r="AF253" s="96" t="s">
        <v>1146</v>
      </c>
      <c r="AG253" s="96" t="s">
        <v>1146</v>
      </c>
      <c r="AH253" s="96" t="s">
        <v>1146</v>
      </c>
      <c r="AI253" s="96" t="s">
        <v>1146</v>
      </c>
      <c r="AJ253" s="96" t="s">
        <v>1146</v>
      </c>
      <c r="AK253" s="96" t="s">
        <v>1146</v>
      </c>
      <c r="AL253" s="96" t="s">
        <v>1146</v>
      </c>
      <c r="AM253" s="96" t="s">
        <v>1146</v>
      </c>
      <c r="AN253" s="96" t="s">
        <v>1146</v>
      </c>
      <c r="AO253" s="96" t="s">
        <v>1146</v>
      </c>
      <c r="AP253" s="96" t="s">
        <v>1146</v>
      </c>
      <c r="AQ253" s="96" t="s">
        <v>1146</v>
      </c>
      <c r="AR253" s="96" t="s">
        <v>1146</v>
      </c>
      <c r="AS253" s="96" t="s">
        <v>1146</v>
      </c>
      <c r="AT253" s="96" t="s">
        <v>1146</v>
      </c>
      <c r="AU253" s="96" t="s">
        <v>1146</v>
      </c>
      <c r="AV253" s="96" t="s">
        <v>1146</v>
      </c>
      <c r="AW253" s="96" t="s">
        <v>1146</v>
      </c>
      <c r="AX253" s="96" t="s">
        <v>1146</v>
      </c>
      <c r="AY253" s="96" t="s">
        <v>1146</v>
      </c>
      <c r="AZ253" s="96" t="s">
        <v>1146</v>
      </c>
      <c r="BA253" s="96" t="s">
        <v>1146</v>
      </c>
      <c r="BB253" s="96" t="s">
        <v>1146</v>
      </c>
      <c r="BC253" s="96" t="s">
        <v>1146</v>
      </c>
      <c r="BD253" s="96" t="s">
        <v>1146</v>
      </c>
      <c r="BE253" s="96" t="s">
        <v>1146</v>
      </c>
      <c r="BF253" s="96" t="s">
        <v>1146</v>
      </c>
      <c r="BG253" s="96" t="s">
        <v>1146</v>
      </c>
      <c r="BH253" s="96" t="s">
        <v>1146</v>
      </c>
      <c r="BI253" s="96" t="s">
        <v>1146</v>
      </c>
      <c r="BJ253" s="96" t="s">
        <v>1146</v>
      </c>
      <c r="BK253" s="96" t="s">
        <v>1146</v>
      </c>
      <c r="BL253" s="96" t="s">
        <v>1146</v>
      </c>
      <c r="BM253" s="96" t="s">
        <v>1146</v>
      </c>
      <c r="BN253" s="96" t="s">
        <v>1146</v>
      </c>
      <c r="BO253" s="96" t="s">
        <v>1146</v>
      </c>
      <c r="BP253" s="96" t="s">
        <v>1146</v>
      </c>
      <c r="BQ253" s="96" t="s">
        <v>1146</v>
      </c>
      <c r="BR253" s="96" t="s">
        <v>1146</v>
      </c>
      <c r="BS253" s="96" t="s">
        <v>1146</v>
      </c>
      <c r="BT253" s="96" t="s">
        <v>1146</v>
      </c>
      <c r="BU253" s="96" t="s">
        <v>1146</v>
      </c>
      <c r="BV253" s="96" t="s">
        <v>1146</v>
      </c>
      <c r="BW253" s="96" t="s">
        <v>1146</v>
      </c>
      <c r="BX253" s="96" t="s">
        <v>1146</v>
      </c>
      <c r="BY253" s="96" t="s">
        <v>1146</v>
      </c>
      <c r="BZ253" s="96" t="s">
        <v>1146</v>
      </c>
      <c r="CA253" s="96" t="s">
        <v>1146</v>
      </c>
      <c r="CB253" s="96" t="s">
        <v>1146</v>
      </c>
      <c r="CC253" s="96" t="s">
        <v>1146</v>
      </c>
      <c r="CD253" s="96" t="s">
        <v>1146</v>
      </c>
      <c r="CE253" s="96" t="s">
        <v>1146</v>
      </c>
      <c r="CF253" s="96" t="s">
        <v>1146</v>
      </c>
      <c r="CG253" s="96" t="s">
        <v>1146</v>
      </c>
      <c r="CH253" s="96" t="s">
        <v>1146</v>
      </c>
      <c r="CI253" s="96" t="s">
        <v>1146</v>
      </c>
      <c r="CJ253" s="96" t="s">
        <v>1146</v>
      </c>
      <c r="CK253" s="96" t="s">
        <v>1146</v>
      </c>
      <c r="CL253" s="96" t="s">
        <v>1146</v>
      </c>
      <c r="CM253" s="96" t="s">
        <v>1146</v>
      </c>
      <c r="CN253" s="96" t="s">
        <v>1146</v>
      </c>
      <c r="CO253" s="96" t="s">
        <v>1146</v>
      </c>
      <c r="CP253" s="96" t="s">
        <v>1146</v>
      </c>
      <c r="CQ253" s="96" t="s">
        <v>1146</v>
      </c>
      <c r="CR253" s="96" t="s">
        <v>1146</v>
      </c>
      <c r="CS253" s="96" t="s">
        <v>1146</v>
      </c>
      <c r="CT253" s="96" t="s">
        <v>1146</v>
      </c>
      <c r="CU253" s="96" t="s">
        <v>1146</v>
      </c>
      <c r="CV253" s="96" t="s">
        <v>1146</v>
      </c>
      <c r="CW253" s="96" t="s">
        <v>1146</v>
      </c>
      <c r="CX253" s="96" t="s">
        <v>1146</v>
      </c>
      <c r="CY253" s="96" t="s">
        <v>1146</v>
      </c>
      <c r="CZ253" s="96" t="s">
        <v>1146</v>
      </c>
      <c r="DA253" s="96" t="s">
        <v>1146</v>
      </c>
      <c r="DB253" s="96" t="s">
        <v>1146</v>
      </c>
      <c r="DC253" s="96" t="s">
        <v>1146</v>
      </c>
      <c r="DD253" s="96" t="s">
        <v>1146</v>
      </c>
      <c r="DE253" s="96" t="s">
        <v>1146</v>
      </c>
      <c r="DF253" s="96" t="s">
        <v>1146</v>
      </c>
      <c r="DG253" s="96" t="s">
        <v>1146</v>
      </c>
    </row>
    <row r="254" spans="1:111" ht="19.5" customHeight="1">
      <c r="A254" s="137">
        <v>248</v>
      </c>
      <c r="B254" s="95">
        <v>447</v>
      </c>
      <c r="C254" s="234" t="s">
        <v>1001</v>
      </c>
      <c r="D254" s="234"/>
      <c r="E254" s="234"/>
      <c r="F254" s="96" t="s">
        <v>1146</v>
      </c>
      <c r="G254" s="96" t="s">
        <v>1146</v>
      </c>
      <c r="H254" s="96" t="s">
        <v>1146</v>
      </c>
      <c r="I254" s="96" t="s">
        <v>1146</v>
      </c>
      <c r="J254" s="96" t="s">
        <v>1146</v>
      </c>
      <c r="K254" s="96" t="s">
        <v>1146</v>
      </c>
      <c r="L254" s="96" t="s">
        <v>1146</v>
      </c>
      <c r="M254" s="96" t="s">
        <v>1146</v>
      </c>
      <c r="N254" s="96" t="s">
        <v>1146</v>
      </c>
      <c r="O254" s="96" t="s">
        <v>1146</v>
      </c>
      <c r="P254" s="96" t="s">
        <v>1146</v>
      </c>
      <c r="Q254" s="96" t="s">
        <v>1146</v>
      </c>
      <c r="R254" s="96" t="s">
        <v>1146</v>
      </c>
      <c r="S254" s="96" t="s">
        <v>1146</v>
      </c>
      <c r="T254" s="96" t="s">
        <v>1146</v>
      </c>
      <c r="U254" s="96" t="s">
        <v>1146</v>
      </c>
      <c r="V254" s="96" t="s">
        <v>1146</v>
      </c>
      <c r="W254" s="96" t="s">
        <v>1146</v>
      </c>
      <c r="X254" s="96" t="s">
        <v>1146</v>
      </c>
      <c r="Y254" s="96" t="s">
        <v>1146</v>
      </c>
      <c r="Z254" s="96" t="s">
        <v>1146</v>
      </c>
      <c r="AA254" s="96" t="s">
        <v>1146</v>
      </c>
      <c r="AB254" s="96" t="s">
        <v>1146</v>
      </c>
      <c r="AC254" s="96" t="s">
        <v>1146</v>
      </c>
      <c r="AD254" s="96" t="s">
        <v>1146</v>
      </c>
      <c r="AE254" s="96" t="s">
        <v>1146</v>
      </c>
      <c r="AF254" s="96" t="s">
        <v>1146</v>
      </c>
      <c r="AG254" s="96" t="s">
        <v>1146</v>
      </c>
      <c r="AH254" s="96" t="s">
        <v>1146</v>
      </c>
      <c r="AI254" s="96" t="s">
        <v>1146</v>
      </c>
      <c r="AJ254" s="96" t="s">
        <v>1146</v>
      </c>
      <c r="AK254" s="96" t="s">
        <v>1146</v>
      </c>
      <c r="AL254" s="96" t="s">
        <v>1146</v>
      </c>
      <c r="AM254" s="96" t="s">
        <v>1146</v>
      </c>
      <c r="AN254" s="96" t="s">
        <v>1146</v>
      </c>
      <c r="AO254" s="96" t="s">
        <v>1146</v>
      </c>
      <c r="AP254" s="96" t="s">
        <v>1146</v>
      </c>
      <c r="AQ254" s="96" t="s">
        <v>1146</v>
      </c>
      <c r="AR254" s="96" t="s">
        <v>1146</v>
      </c>
      <c r="AS254" s="96" t="s">
        <v>1146</v>
      </c>
      <c r="AT254" s="96" t="s">
        <v>1146</v>
      </c>
      <c r="AU254" s="96" t="s">
        <v>1146</v>
      </c>
      <c r="AV254" s="96" t="s">
        <v>1146</v>
      </c>
      <c r="AW254" s="96" t="s">
        <v>1146</v>
      </c>
      <c r="AX254" s="96" t="s">
        <v>1146</v>
      </c>
      <c r="AY254" s="96" t="s">
        <v>1146</v>
      </c>
      <c r="AZ254" s="96" t="s">
        <v>1146</v>
      </c>
      <c r="BA254" s="96" t="s">
        <v>1146</v>
      </c>
      <c r="BB254" s="96" t="s">
        <v>1146</v>
      </c>
      <c r="BC254" s="96" t="s">
        <v>1146</v>
      </c>
      <c r="BD254" s="96" t="s">
        <v>1146</v>
      </c>
      <c r="BE254" s="96" t="s">
        <v>1146</v>
      </c>
      <c r="BF254" s="96" t="s">
        <v>1146</v>
      </c>
      <c r="BG254" s="96" t="s">
        <v>1146</v>
      </c>
      <c r="BH254" s="96" t="s">
        <v>1146</v>
      </c>
      <c r="BI254" s="96" t="s">
        <v>1146</v>
      </c>
      <c r="BJ254" s="96" t="s">
        <v>1146</v>
      </c>
      <c r="BK254" s="96" t="s">
        <v>1146</v>
      </c>
      <c r="BL254" s="96" t="s">
        <v>1146</v>
      </c>
      <c r="BM254" s="96" t="s">
        <v>1146</v>
      </c>
      <c r="BN254" s="96" t="s">
        <v>1146</v>
      </c>
      <c r="BO254" s="96" t="s">
        <v>1146</v>
      </c>
      <c r="BP254" s="96" t="s">
        <v>1146</v>
      </c>
      <c r="BQ254" s="96" t="s">
        <v>1146</v>
      </c>
      <c r="BR254" s="96" t="s">
        <v>1146</v>
      </c>
      <c r="BS254" s="96" t="s">
        <v>1146</v>
      </c>
      <c r="BT254" s="96" t="s">
        <v>1146</v>
      </c>
      <c r="BU254" s="96" t="s">
        <v>1146</v>
      </c>
      <c r="BV254" s="96" t="s">
        <v>1146</v>
      </c>
      <c r="BW254" s="96" t="s">
        <v>1146</v>
      </c>
      <c r="BX254" s="96" t="s">
        <v>1146</v>
      </c>
      <c r="BY254" s="96" t="s">
        <v>1146</v>
      </c>
      <c r="BZ254" s="96" t="s">
        <v>1146</v>
      </c>
      <c r="CA254" s="96" t="s">
        <v>1146</v>
      </c>
      <c r="CB254" s="96" t="s">
        <v>1146</v>
      </c>
      <c r="CC254" s="96" t="s">
        <v>1146</v>
      </c>
      <c r="CD254" s="96" t="s">
        <v>1146</v>
      </c>
      <c r="CE254" s="96" t="s">
        <v>1146</v>
      </c>
      <c r="CF254" s="96" t="s">
        <v>1146</v>
      </c>
      <c r="CG254" s="96" t="s">
        <v>1146</v>
      </c>
      <c r="CH254" s="96" t="s">
        <v>1146</v>
      </c>
      <c r="CI254" s="96" t="s">
        <v>1146</v>
      </c>
      <c r="CJ254" s="96" t="s">
        <v>1146</v>
      </c>
      <c r="CK254" s="96" t="s">
        <v>1146</v>
      </c>
      <c r="CL254" s="96" t="s">
        <v>1146</v>
      </c>
      <c r="CM254" s="96" t="s">
        <v>1146</v>
      </c>
      <c r="CN254" s="96" t="s">
        <v>1146</v>
      </c>
      <c r="CO254" s="96" t="s">
        <v>1146</v>
      </c>
      <c r="CP254" s="96" t="s">
        <v>1146</v>
      </c>
      <c r="CQ254" s="96" t="s">
        <v>1146</v>
      </c>
      <c r="CR254" s="96" t="s">
        <v>1146</v>
      </c>
      <c r="CS254" s="96" t="s">
        <v>1146</v>
      </c>
      <c r="CT254" s="96" t="s">
        <v>1146</v>
      </c>
      <c r="CU254" s="96" t="s">
        <v>1146</v>
      </c>
      <c r="CV254" s="96" t="s">
        <v>1146</v>
      </c>
      <c r="CW254" s="96" t="s">
        <v>1146</v>
      </c>
      <c r="CX254" s="96" t="s">
        <v>1146</v>
      </c>
      <c r="CY254" s="96" t="s">
        <v>1146</v>
      </c>
      <c r="CZ254" s="96" t="s">
        <v>1146</v>
      </c>
      <c r="DA254" s="96" t="s">
        <v>1146</v>
      </c>
      <c r="DB254" s="96" t="s">
        <v>1146</v>
      </c>
      <c r="DC254" s="96" t="s">
        <v>1146</v>
      </c>
      <c r="DD254" s="96" t="s">
        <v>1146</v>
      </c>
      <c r="DE254" s="96" t="s">
        <v>1146</v>
      </c>
      <c r="DF254" s="96" t="s">
        <v>1146</v>
      </c>
      <c r="DG254" s="96" t="s">
        <v>1146</v>
      </c>
    </row>
    <row r="255" spans="1:111" ht="19.5" customHeight="1">
      <c r="A255" s="137">
        <v>249</v>
      </c>
      <c r="B255" s="95">
        <v>448</v>
      </c>
      <c r="C255" s="234" t="s">
        <v>1002</v>
      </c>
      <c r="D255" s="234"/>
      <c r="E255" s="234"/>
      <c r="F255" s="96" t="s">
        <v>1146</v>
      </c>
      <c r="G255" s="96" t="s">
        <v>1146</v>
      </c>
      <c r="H255" s="96" t="s">
        <v>1146</v>
      </c>
      <c r="I255" s="96" t="s">
        <v>1146</v>
      </c>
      <c r="J255" s="96" t="s">
        <v>1146</v>
      </c>
      <c r="K255" s="96" t="s">
        <v>1146</v>
      </c>
      <c r="L255" s="96" t="s">
        <v>1146</v>
      </c>
      <c r="M255" s="96" t="s">
        <v>1146</v>
      </c>
      <c r="N255" s="96" t="s">
        <v>1146</v>
      </c>
      <c r="O255" s="96" t="s">
        <v>1146</v>
      </c>
      <c r="P255" s="96" t="s">
        <v>1146</v>
      </c>
      <c r="Q255" s="96" t="s">
        <v>1146</v>
      </c>
      <c r="R255" s="96" t="s">
        <v>1146</v>
      </c>
      <c r="S255" s="96" t="s">
        <v>1146</v>
      </c>
      <c r="T255" s="96" t="s">
        <v>1146</v>
      </c>
      <c r="U255" s="96" t="s">
        <v>1146</v>
      </c>
      <c r="V255" s="96" t="s">
        <v>1146</v>
      </c>
      <c r="W255" s="96" t="s">
        <v>1146</v>
      </c>
      <c r="X255" s="96" t="s">
        <v>1146</v>
      </c>
      <c r="Y255" s="96" t="s">
        <v>1146</v>
      </c>
      <c r="Z255" s="96" t="s">
        <v>1146</v>
      </c>
      <c r="AA255" s="96" t="s">
        <v>1146</v>
      </c>
      <c r="AB255" s="96" t="s">
        <v>1146</v>
      </c>
      <c r="AC255" s="96" t="s">
        <v>1146</v>
      </c>
      <c r="AD255" s="96" t="s">
        <v>1146</v>
      </c>
      <c r="AE255" s="96" t="s">
        <v>1146</v>
      </c>
      <c r="AF255" s="96" t="s">
        <v>1146</v>
      </c>
      <c r="AG255" s="96" t="s">
        <v>1146</v>
      </c>
      <c r="AH255" s="96" t="s">
        <v>1146</v>
      </c>
      <c r="AI255" s="96" t="s">
        <v>1146</v>
      </c>
      <c r="AJ255" s="96" t="s">
        <v>1146</v>
      </c>
      <c r="AK255" s="96" t="s">
        <v>1146</v>
      </c>
      <c r="AL255" s="96" t="s">
        <v>1146</v>
      </c>
      <c r="AM255" s="96" t="s">
        <v>1146</v>
      </c>
      <c r="AN255" s="96" t="s">
        <v>1146</v>
      </c>
      <c r="AO255" s="96" t="s">
        <v>1146</v>
      </c>
      <c r="AP255" s="96" t="s">
        <v>1146</v>
      </c>
      <c r="AQ255" s="96" t="s">
        <v>1146</v>
      </c>
      <c r="AR255" s="96" t="s">
        <v>1146</v>
      </c>
      <c r="AS255" s="96" t="s">
        <v>1146</v>
      </c>
      <c r="AT255" s="96" t="s">
        <v>1146</v>
      </c>
      <c r="AU255" s="96" t="s">
        <v>1146</v>
      </c>
      <c r="AV255" s="96" t="s">
        <v>1146</v>
      </c>
      <c r="AW255" s="96" t="s">
        <v>1146</v>
      </c>
      <c r="AX255" s="96" t="s">
        <v>1146</v>
      </c>
      <c r="AY255" s="96" t="s">
        <v>1146</v>
      </c>
      <c r="AZ255" s="96" t="s">
        <v>1146</v>
      </c>
      <c r="BA255" s="96" t="s">
        <v>1146</v>
      </c>
      <c r="BB255" s="96" t="s">
        <v>1146</v>
      </c>
      <c r="BC255" s="96" t="s">
        <v>1146</v>
      </c>
      <c r="BD255" s="96" t="s">
        <v>1146</v>
      </c>
      <c r="BE255" s="96" t="s">
        <v>1146</v>
      </c>
      <c r="BF255" s="96" t="s">
        <v>1146</v>
      </c>
      <c r="BG255" s="96" t="s">
        <v>1146</v>
      </c>
      <c r="BH255" s="96" t="s">
        <v>1146</v>
      </c>
      <c r="BI255" s="96" t="s">
        <v>1146</v>
      </c>
      <c r="BJ255" s="96" t="s">
        <v>1146</v>
      </c>
      <c r="BK255" s="96" t="s">
        <v>1146</v>
      </c>
      <c r="BL255" s="96" t="s">
        <v>1146</v>
      </c>
      <c r="BM255" s="96" t="s">
        <v>1146</v>
      </c>
      <c r="BN255" s="96" t="s">
        <v>1146</v>
      </c>
      <c r="BO255" s="96" t="s">
        <v>1146</v>
      </c>
      <c r="BP255" s="96" t="s">
        <v>1146</v>
      </c>
      <c r="BQ255" s="96" t="s">
        <v>1146</v>
      </c>
      <c r="BR255" s="96" t="s">
        <v>1146</v>
      </c>
      <c r="BS255" s="96" t="s">
        <v>1146</v>
      </c>
      <c r="BT255" s="96" t="s">
        <v>1146</v>
      </c>
      <c r="BU255" s="96" t="s">
        <v>1146</v>
      </c>
      <c r="BV255" s="96" t="s">
        <v>1146</v>
      </c>
      <c r="BW255" s="96" t="s">
        <v>1146</v>
      </c>
      <c r="BX255" s="96" t="s">
        <v>1146</v>
      </c>
      <c r="BY255" s="96" t="s">
        <v>1146</v>
      </c>
      <c r="BZ255" s="96" t="s">
        <v>1146</v>
      </c>
      <c r="CA255" s="96" t="s">
        <v>1146</v>
      </c>
      <c r="CB255" s="96" t="s">
        <v>1146</v>
      </c>
      <c r="CC255" s="96" t="s">
        <v>1146</v>
      </c>
      <c r="CD255" s="96" t="s">
        <v>1146</v>
      </c>
      <c r="CE255" s="96" t="s">
        <v>1146</v>
      </c>
      <c r="CF255" s="96" t="s">
        <v>1146</v>
      </c>
      <c r="CG255" s="96" t="s">
        <v>1146</v>
      </c>
      <c r="CH255" s="96" t="s">
        <v>1146</v>
      </c>
      <c r="CI255" s="96" t="s">
        <v>1146</v>
      </c>
      <c r="CJ255" s="96" t="s">
        <v>1146</v>
      </c>
      <c r="CK255" s="96" t="s">
        <v>1146</v>
      </c>
      <c r="CL255" s="96" t="s">
        <v>1146</v>
      </c>
      <c r="CM255" s="96" t="s">
        <v>1146</v>
      </c>
      <c r="CN255" s="96" t="s">
        <v>1146</v>
      </c>
      <c r="CO255" s="96" t="s">
        <v>1146</v>
      </c>
      <c r="CP255" s="96" t="s">
        <v>1146</v>
      </c>
      <c r="CQ255" s="96" t="s">
        <v>1146</v>
      </c>
      <c r="CR255" s="96" t="s">
        <v>1146</v>
      </c>
      <c r="CS255" s="96" t="s">
        <v>1146</v>
      </c>
      <c r="CT255" s="96" t="s">
        <v>1146</v>
      </c>
      <c r="CU255" s="96" t="s">
        <v>1146</v>
      </c>
      <c r="CV255" s="96" t="s">
        <v>1146</v>
      </c>
      <c r="CW255" s="96" t="s">
        <v>1146</v>
      </c>
      <c r="CX255" s="96" t="s">
        <v>1146</v>
      </c>
      <c r="CY255" s="96" t="s">
        <v>1146</v>
      </c>
      <c r="CZ255" s="96" t="s">
        <v>1146</v>
      </c>
      <c r="DA255" s="96" t="s">
        <v>1146</v>
      </c>
      <c r="DB255" s="96" t="s">
        <v>1146</v>
      </c>
      <c r="DC255" s="96" t="s">
        <v>1146</v>
      </c>
      <c r="DD255" s="96" t="s">
        <v>1146</v>
      </c>
      <c r="DE255" s="96" t="s">
        <v>1146</v>
      </c>
      <c r="DF255" s="96" t="s">
        <v>1146</v>
      </c>
      <c r="DG255" s="96" t="s">
        <v>1146</v>
      </c>
    </row>
    <row r="256" spans="1:111" ht="31.5">
      <c r="A256" s="137">
        <v>250</v>
      </c>
      <c r="B256" s="105">
        <v>451</v>
      </c>
      <c r="C256" s="106" t="s">
        <v>178</v>
      </c>
      <c r="D256" s="107" t="s">
        <v>23</v>
      </c>
      <c r="E256" s="106" t="s">
        <v>880</v>
      </c>
      <c r="F256" s="107" t="s">
        <v>105</v>
      </c>
      <c r="G256" s="102"/>
      <c r="H256" s="102"/>
      <c r="I256" s="102"/>
      <c r="J256" s="102"/>
      <c r="K256" s="122" t="s">
        <v>1169</v>
      </c>
      <c r="L256" s="100" t="s">
        <v>1063</v>
      </c>
      <c r="M256" s="101" t="s">
        <v>648</v>
      </c>
      <c r="N256" s="102"/>
      <c r="O256" s="102"/>
      <c r="P256" s="102"/>
      <c r="Q256" s="102"/>
      <c r="R256" s="102"/>
      <c r="S256" s="102"/>
      <c r="T256" s="102"/>
      <c r="U256" s="102"/>
      <c r="V256" s="102"/>
      <c r="W256" s="102"/>
      <c r="X256" s="139">
        <f t="shared" si="33"/>
        <v>0</v>
      </c>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70">
        <f t="shared" si="34"/>
        <v>0</v>
      </c>
      <c r="CX256" s="169" t="e">
        <f t="shared" si="35"/>
        <v>#DIV/0!</v>
      </c>
      <c r="CY256" s="170">
        <f t="shared" si="36"/>
        <v>0</v>
      </c>
      <c r="CZ256" s="169" t="e">
        <f t="shared" si="37"/>
        <v>#DIV/0!</v>
      </c>
      <c r="DA256" s="170">
        <f t="shared" si="38"/>
        <v>0</v>
      </c>
      <c r="DB256" s="169" t="e">
        <f t="shared" si="39"/>
        <v>#DIV/0!</v>
      </c>
      <c r="DC256" s="170">
        <f t="shared" si="40"/>
        <v>0</v>
      </c>
      <c r="DD256" s="169" t="e">
        <f t="shared" si="41"/>
        <v>#DIV/0!</v>
      </c>
      <c r="DE256" s="171" t="e">
        <f t="shared" si="42"/>
        <v>#DIV/0!</v>
      </c>
      <c r="DF256" s="171" t="e">
        <f t="shared" si="43"/>
        <v>#DIV/0!</v>
      </c>
      <c r="DG256" s="102"/>
    </row>
    <row r="257" spans="1:111" ht="33" customHeight="1">
      <c r="A257" s="137">
        <v>251</v>
      </c>
      <c r="B257" s="105">
        <v>454</v>
      </c>
      <c r="C257" s="106" t="s">
        <v>183</v>
      </c>
      <c r="D257" s="107" t="s">
        <v>23</v>
      </c>
      <c r="E257" s="106" t="s">
        <v>182</v>
      </c>
      <c r="F257" s="107" t="s">
        <v>25</v>
      </c>
      <c r="G257" s="102"/>
      <c r="H257" s="102"/>
      <c r="I257" s="102"/>
      <c r="J257" s="102"/>
      <c r="K257" s="122" t="s">
        <v>1169</v>
      </c>
      <c r="L257" s="100" t="s">
        <v>1063</v>
      </c>
      <c r="M257" s="101" t="s">
        <v>648</v>
      </c>
      <c r="N257" s="102"/>
      <c r="O257" s="102"/>
      <c r="P257" s="102"/>
      <c r="Q257" s="102"/>
      <c r="R257" s="102"/>
      <c r="S257" s="102"/>
      <c r="T257" s="102"/>
      <c r="U257" s="102"/>
      <c r="V257" s="102"/>
      <c r="W257" s="102"/>
      <c r="X257" s="139">
        <f t="shared" si="33"/>
        <v>0</v>
      </c>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70">
        <f t="shared" si="34"/>
        <v>0</v>
      </c>
      <c r="CX257" s="169" t="e">
        <f t="shared" si="35"/>
        <v>#DIV/0!</v>
      </c>
      <c r="CY257" s="170">
        <f t="shared" si="36"/>
        <v>0</v>
      </c>
      <c r="CZ257" s="169" t="e">
        <f t="shared" si="37"/>
        <v>#DIV/0!</v>
      </c>
      <c r="DA257" s="170">
        <f t="shared" si="38"/>
        <v>0</v>
      </c>
      <c r="DB257" s="169" t="e">
        <f t="shared" si="39"/>
        <v>#DIV/0!</v>
      </c>
      <c r="DC257" s="170">
        <f t="shared" si="40"/>
        <v>0</v>
      </c>
      <c r="DD257" s="169" t="e">
        <f t="shared" si="41"/>
        <v>#DIV/0!</v>
      </c>
      <c r="DE257" s="171" t="e">
        <f t="shared" si="42"/>
        <v>#DIV/0!</v>
      </c>
      <c r="DF257" s="171" t="e">
        <f t="shared" si="43"/>
        <v>#DIV/0!</v>
      </c>
      <c r="DG257" s="102"/>
    </row>
    <row r="258" spans="1:111" ht="34.5" customHeight="1">
      <c r="A258" s="137">
        <v>252</v>
      </c>
      <c r="B258" s="105">
        <v>455</v>
      </c>
      <c r="C258" s="106" t="s">
        <v>1152</v>
      </c>
      <c r="D258" s="107" t="s">
        <v>23</v>
      </c>
      <c r="E258" s="106" t="s">
        <v>185</v>
      </c>
      <c r="F258" s="107" t="s">
        <v>25</v>
      </c>
      <c r="G258" s="102"/>
      <c r="H258" s="102"/>
      <c r="I258" s="102"/>
      <c r="J258" s="102"/>
      <c r="K258" s="122" t="s">
        <v>1169</v>
      </c>
      <c r="L258" s="100" t="s">
        <v>1063</v>
      </c>
      <c r="M258" s="101" t="s">
        <v>648</v>
      </c>
      <c r="N258" s="102"/>
      <c r="O258" s="102"/>
      <c r="P258" s="102"/>
      <c r="Q258" s="102"/>
      <c r="R258" s="102"/>
      <c r="S258" s="102"/>
      <c r="T258" s="102"/>
      <c r="U258" s="102"/>
      <c r="V258" s="102"/>
      <c r="W258" s="102"/>
      <c r="X258" s="139">
        <f t="shared" si="33"/>
        <v>0</v>
      </c>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70">
        <f t="shared" si="34"/>
        <v>0</v>
      </c>
      <c r="CX258" s="169" t="e">
        <f t="shared" si="35"/>
        <v>#DIV/0!</v>
      </c>
      <c r="CY258" s="170">
        <f t="shared" si="36"/>
        <v>0</v>
      </c>
      <c r="CZ258" s="169" t="e">
        <f t="shared" si="37"/>
        <v>#DIV/0!</v>
      </c>
      <c r="DA258" s="170">
        <f t="shared" si="38"/>
        <v>0</v>
      </c>
      <c r="DB258" s="169" t="e">
        <f t="shared" si="39"/>
        <v>#DIV/0!</v>
      </c>
      <c r="DC258" s="170">
        <f t="shared" si="40"/>
        <v>0</v>
      </c>
      <c r="DD258" s="169" t="e">
        <f t="shared" si="41"/>
        <v>#DIV/0!</v>
      </c>
      <c r="DE258" s="171" t="e">
        <f t="shared" si="42"/>
        <v>#DIV/0!</v>
      </c>
      <c r="DF258" s="171" t="e">
        <f t="shared" si="43"/>
        <v>#DIV/0!</v>
      </c>
      <c r="DG258" s="102"/>
    </row>
    <row r="259" spans="1:111" ht="31.5">
      <c r="A259" s="137">
        <v>253</v>
      </c>
      <c r="B259" s="105">
        <v>456</v>
      </c>
      <c r="C259" s="106" t="s">
        <v>186</v>
      </c>
      <c r="D259" s="107" t="s">
        <v>23</v>
      </c>
      <c r="E259" s="106" t="s">
        <v>187</v>
      </c>
      <c r="F259" s="107" t="s">
        <v>25</v>
      </c>
      <c r="G259" s="102"/>
      <c r="H259" s="102"/>
      <c r="I259" s="102"/>
      <c r="J259" s="102"/>
      <c r="K259" s="122" t="s">
        <v>1169</v>
      </c>
      <c r="L259" s="100" t="s">
        <v>1063</v>
      </c>
      <c r="M259" s="101" t="s">
        <v>648</v>
      </c>
      <c r="N259" s="102"/>
      <c r="O259" s="102"/>
      <c r="P259" s="102"/>
      <c r="Q259" s="102"/>
      <c r="R259" s="102"/>
      <c r="S259" s="102"/>
      <c r="T259" s="102"/>
      <c r="U259" s="102"/>
      <c r="V259" s="102"/>
      <c r="W259" s="102"/>
      <c r="X259" s="139">
        <f t="shared" si="33"/>
        <v>0</v>
      </c>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70">
        <f t="shared" si="34"/>
        <v>0</v>
      </c>
      <c r="CX259" s="169" t="e">
        <f t="shared" si="35"/>
        <v>#DIV/0!</v>
      </c>
      <c r="CY259" s="170">
        <f t="shared" si="36"/>
        <v>0</v>
      </c>
      <c r="CZ259" s="169" t="e">
        <f t="shared" si="37"/>
        <v>#DIV/0!</v>
      </c>
      <c r="DA259" s="170">
        <f t="shared" si="38"/>
        <v>0</v>
      </c>
      <c r="DB259" s="169" t="e">
        <f t="shared" si="39"/>
        <v>#DIV/0!</v>
      </c>
      <c r="DC259" s="170">
        <f t="shared" si="40"/>
        <v>0</v>
      </c>
      <c r="DD259" s="169" t="e">
        <f t="shared" si="41"/>
        <v>#DIV/0!</v>
      </c>
      <c r="DE259" s="171" t="e">
        <f t="shared" si="42"/>
        <v>#DIV/0!</v>
      </c>
      <c r="DF259" s="171" t="e">
        <f t="shared" si="43"/>
        <v>#DIV/0!</v>
      </c>
      <c r="DG259" s="102"/>
    </row>
    <row r="260" spans="1:111" ht="31.5">
      <c r="A260" s="137">
        <v>254</v>
      </c>
      <c r="B260" s="105">
        <v>457</v>
      </c>
      <c r="C260" s="106" t="s">
        <v>188</v>
      </c>
      <c r="D260" s="107" t="s">
        <v>23</v>
      </c>
      <c r="E260" s="106" t="s">
        <v>189</v>
      </c>
      <c r="F260" s="107" t="s">
        <v>25</v>
      </c>
      <c r="G260" s="102"/>
      <c r="H260" s="102"/>
      <c r="I260" s="102"/>
      <c r="J260" s="102"/>
      <c r="K260" s="122" t="s">
        <v>1169</v>
      </c>
      <c r="L260" s="100" t="s">
        <v>1063</v>
      </c>
      <c r="M260" s="101" t="s">
        <v>648</v>
      </c>
      <c r="N260" s="102"/>
      <c r="O260" s="102"/>
      <c r="P260" s="102"/>
      <c r="Q260" s="102"/>
      <c r="R260" s="102"/>
      <c r="S260" s="102"/>
      <c r="T260" s="102"/>
      <c r="U260" s="102"/>
      <c r="V260" s="102"/>
      <c r="W260" s="102"/>
      <c r="X260" s="139">
        <f t="shared" si="33"/>
        <v>0</v>
      </c>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2"/>
      <c r="BJ260" s="102"/>
      <c r="BK260" s="102"/>
      <c r="BL260" s="102"/>
      <c r="BM260" s="102"/>
      <c r="BN260" s="102"/>
      <c r="BO260" s="102"/>
      <c r="BP260" s="102"/>
      <c r="BQ260" s="102"/>
      <c r="BR260" s="102"/>
      <c r="BS260" s="102"/>
      <c r="BT260" s="102"/>
      <c r="BU260" s="102"/>
      <c r="BV260" s="102"/>
      <c r="BW260" s="102"/>
      <c r="BX260" s="102"/>
      <c r="BY260" s="102"/>
      <c r="BZ260" s="102"/>
      <c r="CA260" s="102"/>
      <c r="CB260" s="102"/>
      <c r="CC260" s="102"/>
      <c r="CD260" s="102"/>
      <c r="CE260" s="102"/>
      <c r="CF260" s="102"/>
      <c r="CG260" s="102"/>
      <c r="CH260" s="102"/>
      <c r="CI260" s="102"/>
      <c r="CJ260" s="102"/>
      <c r="CK260" s="102"/>
      <c r="CL260" s="102"/>
      <c r="CM260" s="102"/>
      <c r="CN260" s="102"/>
      <c r="CO260" s="102"/>
      <c r="CP260" s="102"/>
      <c r="CQ260" s="102"/>
      <c r="CR260" s="102"/>
      <c r="CS260" s="102"/>
      <c r="CT260" s="102"/>
      <c r="CU260" s="102"/>
      <c r="CV260" s="102"/>
      <c r="CW260" s="170">
        <f t="shared" si="34"/>
        <v>0</v>
      </c>
      <c r="CX260" s="169" t="e">
        <f t="shared" si="35"/>
        <v>#DIV/0!</v>
      </c>
      <c r="CY260" s="170">
        <f t="shared" si="36"/>
        <v>0</v>
      </c>
      <c r="CZ260" s="169" t="e">
        <f t="shared" si="37"/>
        <v>#DIV/0!</v>
      </c>
      <c r="DA260" s="170">
        <f t="shared" si="38"/>
        <v>0</v>
      </c>
      <c r="DB260" s="169" t="e">
        <f t="shared" si="39"/>
        <v>#DIV/0!</v>
      </c>
      <c r="DC260" s="170">
        <f t="shared" si="40"/>
        <v>0</v>
      </c>
      <c r="DD260" s="169" t="e">
        <f t="shared" si="41"/>
        <v>#DIV/0!</v>
      </c>
      <c r="DE260" s="171" t="e">
        <f t="shared" si="42"/>
        <v>#DIV/0!</v>
      </c>
      <c r="DF260" s="171" t="e">
        <f t="shared" si="43"/>
        <v>#DIV/0!</v>
      </c>
      <c r="DG260" s="102"/>
    </row>
    <row r="261" spans="1:111" ht="26.25" customHeight="1">
      <c r="A261" s="137">
        <v>255</v>
      </c>
      <c r="B261" s="105">
        <v>458</v>
      </c>
      <c r="C261" s="106" t="s">
        <v>881</v>
      </c>
      <c r="D261" s="107" t="s">
        <v>105</v>
      </c>
      <c r="E261" s="106" t="s">
        <v>194</v>
      </c>
      <c r="F261" s="107" t="s">
        <v>25</v>
      </c>
      <c r="G261" s="102"/>
      <c r="H261" s="102"/>
      <c r="I261" s="102"/>
      <c r="J261" s="102"/>
      <c r="K261" s="122" t="s">
        <v>1169</v>
      </c>
      <c r="L261" s="100" t="s">
        <v>1063</v>
      </c>
      <c r="M261" s="101" t="s">
        <v>648</v>
      </c>
      <c r="N261" s="102"/>
      <c r="O261" s="102"/>
      <c r="P261" s="102"/>
      <c r="Q261" s="102"/>
      <c r="R261" s="102"/>
      <c r="S261" s="102"/>
      <c r="T261" s="102"/>
      <c r="U261" s="102"/>
      <c r="V261" s="102"/>
      <c r="W261" s="102"/>
      <c r="X261" s="139">
        <f t="shared" si="33"/>
        <v>0</v>
      </c>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2"/>
      <c r="BJ261" s="102"/>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c r="CR261" s="102"/>
      <c r="CS261" s="102"/>
      <c r="CT261" s="102"/>
      <c r="CU261" s="102"/>
      <c r="CV261" s="102"/>
      <c r="CW261" s="170">
        <f t="shared" si="34"/>
        <v>0</v>
      </c>
      <c r="CX261" s="169" t="e">
        <f t="shared" si="35"/>
        <v>#DIV/0!</v>
      </c>
      <c r="CY261" s="170">
        <f t="shared" si="36"/>
        <v>0</v>
      </c>
      <c r="CZ261" s="169" t="e">
        <f t="shared" si="37"/>
        <v>#DIV/0!</v>
      </c>
      <c r="DA261" s="170">
        <f t="shared" si="38"/>
        <v>0</v>
      </c>
      <c r="DB261" s="169" t="e">
        <f t="shared" si="39"/>
        <v>#DIV/0!</v>
      </c>
      <c r="DC261" s="170">
        <f t="shared" si="40"/>
        <v>0</v>
      </c>
      <c r="DD261" s="169" t="e">
        <f t="shared" si="41"/>
        <v>#DIV/0!</v>
      </c>
      <c r="DE261" s="171" t="e">
        <f t="shared" si="42"/>
        <v>#DIV/0!</v>
      </c>
      <c r="DF261" s="171" t="e">
        <f t="shared" si="43"/>
        <v>#DIV/0!</v>
      </c>
      <c r="DG261" s="102"/>
    </row>
    <row r="262" spans="1:111" ht="21.75" customHeight="1">
      <c r="A262" s="137">
        <v>256</v>
      </c>
      <c r="B262" s="105">
        <v>459</v>
      </c>
      <c r="C262" s="106" t="s">
        <v>882</v>
      </c>
      <c r="D262" s="107" t="s">
        <v>105</v>
      </c>
      <c r="E262" s="106" t="s">
        <v>883</v>
      </c>
      <c r="F262" s="107" t="s">
        <v>105</v>
      </c>
      <c r="G262" s="102"/>
      <c r="H262" s="102"/>
      <c r="I262" s="102"/>
      <c r="J262" s="102"/>
      <c r="K262" s="122" t="s">
        <v>1169</v>
      </c>
      <c r="L262" s="100" t="s">
        <v>1063</v>
      </c>
      <c r="M262" s="101" t="s">
        <v>648</v>
      </c>
      <c r="N262" s="102"/>
      <c r="O262" s="102"/>
      <c r="P262" s="102"/>
      <c r="Q262" s="102"/>
      <c r="R262" s="102"/>
      <c r="S262" s="102"/>
      <c r="T262" s="102"/>
      <c r="U262" s="102"/>
      <c r="V262" s="102"/>
      <c r="W262" s="102"/>
      <c r="X262" s="139">
        <f t="shared" si="33"/>
        <v>0</v>
      </c>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70">
        <f t="shared" si="34"/>
        <v>0</v>
      </c>
      <c r="CX262" s="169" t="e">
        <f t="shared" si="35"/>
        <v>#DIV/0!</v>
      </c>
      <c r="CY262" s="170">
        <f t="shared" si="36"/>
        <v>0</v>
      </c>
      <c r="CZ262" s="169" t="e">
        <f t="shared" si="37"/>
        <v>#DIV/0!</v>
      </c>
      <c r="DA262" s="170">
        <f t="shared" si="38"/>
        <v>0</v>
      </c>
      <c r="DB262" s="169" t="e">
        <f t="shared" si="39"/>
        <v>#DIV/0!</v>
      </c>
      <c r="DC262" s="170">
        <f t="shared" si="40"/>
        <v>0</v>
      </c>
      <c r="DD262" s="169" t="e">
        <f t="shared" si="41"/>
        <v>#DIV/0!</v>
      </c>
      <c r="DE262" s="171" t="e">
        <f t="shared" si="42"/>
        <v>#DIV/0!</v>
      </c>
      <c r="DF262" s="171" t="e">
        <f t="shared" si="43"/>
        <v>#DIV/0!</v>
      </c>
      <c r="DG262" s="102"/>
    </row>
    <row r="263" spans="1:111" ht="26.25" customHeight="1">
      <c r="A263" s="137">
        <v>257</v>
      </c>
      <c r="B263" s="105">
        <v>460</v>
      </c>
      <c r="C263" s="106" t="s">
        <v>190</v>
      </c>
      <c r="D263" s="107" t="s">
        <v>105</v>
      </c>
      <c r="E263" s="106" t="s">
        <v>191</v>
      </c>
      <c r="F263" s="107" t="s">
        <v>105</v>
      </c>
      <c r="G263" s="102"/>
      <c r="H263" s="102"/>
      <c r="I263" s="102"/>
      <c r="J263" s="102"/>
      <c r="K263" s="122" t="s">
        <v>1169</v>
      </c>
      <c r="L263" s="100" t="s">
        <v>1063</v>
      </c>
      <c r="M263" s="101" t="s">
        <v>648</v>
      </c>
      <c r="N263" s="102"/>
      <c r="O263" s="102"/>
      <c r="P263" s="102"/>
      <c r="Q263" s="102"/>
      <c r="R263" s="102"/>
      <c r="S263" s="102"/>
      <c r="T263" s="102"/>
      <c r="U263" s="102"/>
      <c r="V263" s="102"/>
      <c r="W263" s="102"/>
      <c r="X263" s="139">
        <f t="shared" si="33"/>
        <v>0</v>
      </c>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70">
        <f t="shared" si="34"/>
        <v>0</v>
      </c>
      <c r="CX263" s="169" t="e">
        <f t="shared" si="35"/>
        <v>#DIV/0!</v>
      </c>
      <c r="CY263" s="170">
        <f t="shared" si="36"/>
        <v>0</v>
      </c>
      <c r="CZ263" s="169" t="e">
        <f t="shared" si="37"/>
        <v>#DIV/0!</v>
      </c>
      <c r="DA263" s="170">
        <f t="shared" si="38"/>
        <v>0</v>
      </c>
      <c r="DB263" s="169" t="e">
        <f t="shared" si="39"/>
        <v>#DIV/0!</v>
      </c>
      <c r="DC263" s="170">
        <f t="shared" si="40"/>
        <v>0</v>
      </c>
      <c r="DD263" s="169" t="e">
        <f t="shared" si="41"/>
        <v>#DIV/0!</v>
      </c>
      <c r="DE263" s="171" t="e">
        <f t="shared" si="42"/>
        <v>#DIV/0!</v>
      </c>
      <c r="DF263" s="171" t="e">
        <f t="shared" si="43"/>
        <v>#DIV/0!</v>
      </c>
      <c r="DG263" s="102"/>
    </row>
    <row r="264" spans="1:111" ht="63.75" customHeight="1">
      <c r="A264" s="137">
        <v>258</v>
      </c>
      <c r="B264" s="105">
        <v>461</v>
      </c>
      <c r="C264" s="106" t="s">
        <v>192</v>
      </c>
      <c r="D264" s="107" t="s">
        <v>105</v>
      </c>
      <c r="E264" s="106" t="s">
        <v>193</v>
      </c>
      <c r="F264" s="107" t="s">
        <v>24</v>
      </c>
      <c r="G264" s="104"/>
      <c r="H264" s="104"/>
      <c r="I264" s="98"/>
      <c r="J264" s="102"/>
      <c r="K264" s="122" t="s">
        <v>1169</v>
      </c>
      <c r="L264" s="100" t="s">
        <v>1063</v>
      </c>
      <c r="M264" s="101" t="s">
        <v>648</v>
      </c>
      <c r="N264" s="102"/>
      <c r="O264" s="102"/>
      <c r="P264" s="102"/>
      <c r="Q264" s="102"/>
      <c r="R264" s="102"/>
      <c r="S264" s="102"/>
      <c r="T264" s="102"/>
      <c r="U264" s="102"/>
      <c r="V264" s="102"/>
      <c r="W264" s="102"/>
      <c r="X264" s="139">
        <f t="shared" si="33"/>
        <v>0</v>
      </c>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70">
        <f t="shared" si="34"/>
        <v>0</v>
      </c>
      <c r="CX264" s="169" t="e">
        <f t="shared" si="35"/>
        <v>#DIV/0!</v>
      </c>
      <c r="CY264" s="170">
        <f t="shared" si="36"/>
        <v>0</v>
      </c>
      <c r="CZ264" s="169" t="e">
        <f t="shared" si="37"/>
        <v>#DIV/0!</v>
      </c>
      <c r="DA264" s="170">
        <f t="shared" si="38"/>
        <v>0</v>
      </c>
      <c r="DB264" s="169" t="e">
        <f t="shared" si="39"/>
        <v>#DIV/0!</v>
      </c>
      <c r="DC264" s="170">
        <f t="shared" si="40"/>
        <v>0</v>
      </c>
      <c r="DD264" s="169" t="e">
        <f t="shared" si="41"/>
        <v>#DIV/0!</v>
      </c>
      <c r="DE264" s="171" t="e">
        <f t="shared" si="42"/>
        <v>#DIV/0!</v>
      </c>
      <c r="DF264" s="171" t="e">
        <f t="shared" si="43"/>
        <v>#DIV/0!</v>
      </c>
      <c r="DG264" s="102"/>
    </row>
    <row r="265" spans="1:111" ht="19.5" customHeight="1">
      <c r="A265" s="137">
        <v>259</v>
      </c>
      <c r="B265" s="95">
        <v>462</v>
      </c>
      <c r="C265" s="234" t="s">
        <v>1003</v>
      </c>
      <c r="D265" s="234"/>
      <c r="E265" s="234"/>
      <c r="F265" s="96" t="s">
        <v>1146</v>
      </c>
      <c r="G265" s="96" t="s">
        <v>1146</v>
      </c>
      <c r="H265" s="96" t="s">
        <v>1146</v>
      </c>
      <c r="I265" s="96" t="s">
        <v>1146</v>
      </c>
      <c r="J265" s="96" t="s">
        <v>1146</v>
      </c>
      <c r="K265" s="96" t="s">
        <v>1146</v>
      </c>
      <c r="L265" s="96" t="s">
        <v>1146</v>
      </c>
      <c r="M265" s="96" t="s">
        <v>1146</v>
      </c>
      <c r="N265" s="96" t="s">
        <v>1146</v>
      </c>
      <c r="O265" s="96" t="s">
        <v>1146</v>
      </c>
      <c r="P265" s="96" t="s">
        <v>1146</v>
      </c>
      <c r="Q265" s="96" t="s">
        <v>1146</v>
      </c>
      <c r="R265" s="96" t="s">
        <v>1146</v>
      </c>
      <c r="S265" s="96" t="s">
        <v>1146</v>
      </c>
      <c r="T265" s="96" t="s">
        <v>1146</v>
      </c>
      <c r="U265" s="96" t="s">
        <v>1146</v>
      </c>
      <c r="V265" s="96" t="s">
        <v>1146</v>
      </c>
      <c r="W265" s="96" t="s">
        <v>1146</v>
      </c>
      <c r="X265" s="96" t="s">
        <v>1146</v>
      </c>
      <c r="Y265" s="96" t="s">
        <v>1146</v>
      </c>
      <c r="Z265" s="96" t="s">
        <v>1146</v>
      </c>
      <c r="AA265" s="96" t="s">
        <v>1146</v>
      </c>
      <c r="AB265" s="96" t="s">
        <v>1146</v>
      </c>
      <c r="AC265" s="96" t="s">
        <v>1146</v>
      </c>
      <c r="AD265" s="96" t="s">
        <v>1146</v>
      </c>
      <c r="AE265" s="96" t="s">
        <v>1146</v>
      </c>
      <c r="AF265" s="96" t="s">
        <v>1146</v>
      </c>
      <c r="AG265" s="96" t="s">
        <v>1146</v>
      </c>
      <c r="AH265" s="96" t="s">
        <v>1146</v>
      </c>
      <c r="AI265" s="96" t="s">
        <v>1146</v>
      </c>
      <c r="AJ265" s="96" t="s">
        <v>1146</v>
      </c>
      <c r="AK265" s="96" t="s">
        <v>1146</v>
      </c>
      <c r="AL265" s="96" t="s">
        <v>1146</v>
      </c>
      <c r="AM265" s="96" t="s">
        <v>1146</v>
      </c>
      <c r="AN265" s="96" t="s">
        <v>1146</v>
      </c>
      <c r="AO265" s="96" t="s">
        <v>1146</v>
      </c>
      <c r="AP265" s="96" t="s">
        <v>1146</v>
      </c>
      <c r="AQ265" s="96" t="s">
        <v>1146</v>
      </c>
      <c r="AR265" s="96" t="s">
        <v>1146</v>
      </c>
      <c r="AS265" s="96" t="s">
        <v>1146</v>
      </c>
      <c r="AT265" s="96" t="s">
        <v>1146</v>
      </c>
      <c r="AU265" s="96" t="s">
        <v>1146</v>
      </c>
      <c r="AV265" s="96" t="s">
        <v>1146</v>
      </c>
      <c r="AW265" s="96" t="s">
        <v>1146</v>
      </c>
      <c r="AX265" s="96" t="s">
        <v>1146</v>
      </c>
      <c r="AY265" s="96" t="s">
        <v>1146</v>
      </c>
      <c r="AZ265" s="96" t="s">
        <v>1146</v>
      </c>
      <c r="BA265" s="96" t="s">
        <v>1146</v>
      </c>
      <c r="BB265" s="96" t="s">
        <v>1146</v>
      </c>
      <c r="BC265" s="96" t="s">
        <v>1146</v>
      </c>
      <c r="BD265" s="96" t="s">
        <v>1146</v>
      </c>
      <c r="BE265" s="96" t="s">
        <v>1146</v>
      </c>
      <c r="BF265" s="96" t="s">
        <v>1146</v>
      </c>
      <c r="BG265" s="96" t="s">
        <v>1146</v>
      </c>
      <c r="BH265" s="96" t="s">
        <v>1146</v>
      </c>
      <c r="BI265" s="96" t="s">
        <v>1146</v>
      </c>
      <c r="BJ265" s="96" t="s">
        <v>1146</v>
      </c>
      <c r="BK265" s="96" t="s">
        <v>1146</v>
      </c>
      <c r="BL265" s="96" t="s">
        <v>1146</v>
      </c>
      <c r="BM265" s="96" t="s">
        <v>1146</v>
      </c>
      <c r="BN265" s="96" t="s">
        <v>1146</v>
      </c>
      <c r="BO265" s="96" t="s">
        <v>1146</v>
      </c>
      <c r="BP265" s="96" t="s">
        <v>1146</v>
      </c>
      <c r="BQ265" s="96" t="s">
        <v>1146</v>
      </c>
      <c r="BR265" s="96" t="s">
        <v>1146</v>
      </c>
      <c r="BS265" s="96" t="s">
        <v>1146</v>
      </c>
      <c r="BT265" s="96" t="s">
        <v>1146</v>
      </c>
      <c r="BU265" s="96" t="s">
        <v>1146</v>
      </c>
      <c r="BV265" s="96" t="s">
        <v>1146</v>
      </c>
      <c r="BW265" s="96" t="s">
        <v>1146</v>
      </c>
      <c r="BX265" s="96" t="s">
        <v>1146</v>
      </c>
      <c r="BY265" s="96" t="s">
        <v>1146</v>
      </c>
      <c r="BZ265" s="96" t="s">
        <v>1146</v>
      </c>
      <c r="CA265" s="96" t="s">
        <v>1146</v>
      </c>
      <c r="CB265" s="96" t="s">
        <v>1146</v>
      </c>
      <c r="CC265" s="96" t="s">
        <v>1146</v>
      </c>
      <c r="CD265" s="96" t="s">
        <v>1146</v>
      </c>
      <c r="CE265" s="96" t="s">
        <v>1146</v>
      </c>
      <c r="CF265" s="96" t="s">
        <v>1146</v>
      </c>
      <c r="CG265" s="96" t="s">
        <v>1146</v>
      </c>
      <c r="CH265" s="96" t="s">
        <v>1146</v>
      </c>
      <c r="CI265" s="96" t="s">
        <v>1146</v>
      </c>
      <c r="CJ265" s="96" t="s">
        <v>1146</v>
      </c>
      <c r="CK265" s="96" t="s">
        <v>1146</v>
      </c>
      <c r="CL265" s="96" t="s">
        <v>1146</v>
      </c>
      <c r="CM265" s="96" t="s">
        <v>1146</v>
      </c>
      <c r="CN265" s="96" t="s">
        <v>1146</v>
      </c>
      <c r="CO265" s="96" t="s">
        <v>1146</v>
      </c>
      <c r="CP265" s="96" t="s">
        <v>1146</v>
      </c>
      <c r="CQ265" s="96" t="s">
        <v>1146</v>
      </c>
      <c r="CR265" s="96" t="s">
        <v>1146</v>
      </c>
      <c r="CS265" s="96" t="s">
        <v>1146</v>
      </c>
      <c r="CT265" s="96" t="s">
        <v>1146</v>
      </c>
      <c r="CU265" s="96" t="s">
        <v>1146</v>
      </c>
      <c r="CV265" s="96" t="s">
        <v>1146</v>
      </c>
      <c r="CW265" s="96" t="s">
        <v>1146</v>
      </c>
      <c r="CX265" s="96" t="s">
        <v>1146</v>
      </c>
      <c r="CY265" s="96" t="s">
        <v>1146</v>
      </c>
      <c r="CZ265" s="96" t="s">
        <v>1146</v>
      </c>
      <c r="DA265" s="96" t="s">
        <v>1146</v>
      </c>
      <c r="DB265" s="96" t="s">
        <v>1146</v>
      </c>
      <c r="DC265" s="96" t="s">
        <v>1146</v>
      </c>
      <c r="DD265" s="96" t="s">
        <v>1146</v>
      </c>
      <c r="DE265" s="96" t="s">
        <v>1146</v>
      </c>
      <c r="DF265" s="96" t="s">
        <v>1146</v>
      </c>
      <c r="DG265" s="96" t="s">
        <v>1146</v>
      </c>
    </row>
    <row r="266" spans="1:111" ht="31.5" customHeight="1">
      <c r="A266" s="137">
        <v>260</v>
      </c>
      <c r="B266" s="240">
        <v>465</v>
      </c>
      <c r="C266" s="258" t="s">
        <v>888</v>
      </c>
      <c r="D266" s="232" t="s">
        <v>23</v>
      </c>
      <c r="E266" s="258" t="s">
        <v>893</v>
      </c>
      <c r="F266" s="232" t="s">
        <v>24</v>
      </c>
      <c r="G266" s="258" t="s">
        <v>893</v>
      </c>
      <c r="H266" s="104" t="s">
        <v>1335</v>
      </c>
      <c r="I266" s="98" t="s">
        <v>1230</v>
      </c>
      <c r="J266" s="102" t="s">
        <v>1199</v>
      </c>
      <c r="K266" s="122" t="s">
        <v>1169</v>
      </c>
      <c r="L266" s="100" t="s">
        <v>1063</v>
      </c>
      <c r="M266" s="101" t="s">
        <v>648</v>
      </c>
      <c r="N266" s="102"/>
      <c r="O266" s="102" t="s">
        <v>648</v>
      </c>
      <c r="P266" s="102"/>
      <c r="Q266" s="102"/>
      <c r="R266" s="102"/>
      <c r="S266" s="102"/>
      <c r="T266" s="102"/>
      <c r="U266" s="102"/>
      <c r="V266" s="102"/>
      <c r="W266" s="102"/>
      <c r="X266" s="139">
        <f t="shared" ref="X266:X322" si="44">COUNTIF($N266:$W266,"x")</f>
        <v>1</v>
      </c>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70">
        <f t="shared" si="34"/>
        <v>0</v>
      </c>
      <c r="CX266" s="169" t="e">
        <f t="shared" si="35"/>
        <v>#DIV/0!</v>
      </c>
      <c r="CY266" s="170">
        <f t="shared" si="36"/>
        <v>0</v>
      </c>
      <c r="CZ266" s="169" t="e">
        <f t="shared" si="37"/>
        <v>#DIV/0!</v>
      </c>
      <c r="DA266" s="170">
        <f t="shared" si="38"/>
        <v>0</v>
      </c>
      <c r="DB266" s="169" t="e">
        <f t="shared" si="39"/>
        <v>#DIV/0!</v>
      </c>
      <c r="DC266" s="170">
        <f t="shared" si="40"/>
        <v>0</v>
      </c>
      <c r="DD266" s="169" t="e">
        <f t="shared" si="41"/>
        <v>#DIV/0!</v>
      </c>
      <c r="DE266" s="171" t="e">
        <f t="shared" si="42"/>
        <v>#DIV/0!</v>
      </c>
      <c r="DF266" s="171" t="e">
        <f t="shared" si="43"/>
        <v>#DIV/0!</v>
      </c>
      <c r="DG266" s="102"/>
    </row>
    <row r="267" spans="1:111">
      <c r="A267" s="137">
        <v>261</v>
      </c>
      <c r="B267" s="257"/>
      <c r="C267" s="259"/>
      <c r="D267" s="261"/>
      <c r="E267" s="259"/>
      <c r="F267" s="261"/>
      <c r="G267" s="259"/>
      <c r="H267" s="104" t="s">
        <v>1334</v>
      </c>
      <c r="I267" s="164" t="s">
        <v>1230</v>
      </c>
      <c r="J267" s="102" t="s">
        <v>1199</v>
      </c>
      <c r="K267" s="122" t="s">
        <v>1169</v>
      </c>
      <c r="L267" s="100" t="s">
        <v>1063</v>
      </c>
      <c r="M267" s="101" t="s">
        <v>648</v>
      </c>
      <c r="N267" s="102"/>
      <c r="O267" s="102"/>
      <c r="P267" s="102"/>
      <c r="Q267" s="102" t="s">
        <v>648</v>
      </c>
      <c r="R267" s="102"/>
      <c r="S267" s="102"/>
      <c r="T267" s="102"/>
      <c r="U267" s="102"/>
      <c r="V267" s="102"/>
      <c r="W267" s="102"/>
      <c r="X267" s="139">
        <f t="shared" si="44"/>
        <v>1</v>
      </c>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70">
        <f t="shared" ref="CW267:CW322" si="45">COUNTIF(BI267:CV267,"2")</f>
        <v>0</v>
      </c>
      <c r="CX267" s="169" t="e">
        <f t="shared" ref="CX267:CX322" si="46">CW267/(CW267+CY267+DA267+DC267)</f>
        <v>#DIV/0!</v>
      </c>
      <c r="CY267" s="170">
        <f t="shared" ref="CY267:CY322" si="47">COUNTIF(BI267:CV267,"1")</f>
        <v>0</v>
      </c>
      <c r="CZ267" s="169" t="e">
        <f t="shared" ref="CZ267:CZ322" si="48">CY267/(CW267+CY267+DA267+DC267)</f>
        <v>#DIV/0!</v>
      </c>
      <c r="DA267" s="170">
        <f t="shared" ref="DA267:DA322" si="49">COUNTIF(BI267:CV267,"0")</f>
        <v>0</v>
      </c>
      <c r="DB267" s="169" t="e">
        <f t="shared" ref="DB267:DB322" si="50">DA267/(CW267+CY267+DA267+DC267)</f>
        <v>#DIV/0!</v>
      </c>
      <c r="DC267" s="170">
        <f t="shared" ref="DC267:DC322" si="51">COUNTIF(BI267:CV267,"KĐG")</f>
        <v>0</v>
      </c>
      <c r="DD267" s="169" t="e">
        <f t="shared" ref="DD267:DD322" si="52">DC267/(CW267+CY267+DA267+DC267)</f>
        <v>#DIV/0!</v>
      </c>
      <c r="DE267" s="171" t="e">
        <f t="shared" ref="DE267:DE322" si="53">(((CW267*2)+(CY267*1)+(DA267*0)))/(CW267+CY267+DA267)</f>
        <v>#DIV/0!</v>
      </c>
      <c r="DF267" s="171" t="e">
        <f t="shared" ref="DF267:DF322" si="54">IF(DD267&gt;=50%,"KĐG",IF(DE267&gt;=1.6,"Đạt mục tiêu",IF(DE267&gt;=1,"Cần cố gắng","Chưa đạt")))</f>
        <v>#DIV/0!</v>
      </c>
      <c r="DG267" s="102"/>
    </row>
    <row r="268" spans="1:111">
      <c r="A268" s="137">
        <v>262</v>
      </c>
      <c r="B268" s="257"/>
      <c r="C268" s="259"/>
      <c r="D268" s="261"/>
      <c r="E268" s="259"/>
      <c r="F268" s="261"/>
      <c r="G268" s="259"/>
      <c r="H268" s="104" t="s">
        <v>1334</v>
      </c>
      <c r="I268" s="164" t="s">
        <v>1230</v>
      </c>
      <c r="J268" s="102" t="s">
        <v>1199</v>
      </c>
      <c r="K268" s="122" t="s">
        <v>1169</v>
      </c>
      <c r="L268" s="100" t="s">
        <v>1063</v>
      </c>
      <c r="M268" s="101" t="s">
        <v>648</v>
      </c>
      <c r="N268" s="102"/>
      <c r="O268" s="102"/>
      <c r="P268" s="102"/>
      <c r="Q268" s="102"/>
      <c r="R268" s="102"/>
      <c r="S268" s="102" t="s">
        <v>648</v>
      </c>
      <c r="T268" s="102"/>
      <c r="U268" s="102"/>
      <c r="V268" s="102"/>
      <c r="W268" s="102"/>
      <c r="X268" s="139">
        <f t="shared" si="44"/>
        <v>1</v>
      </c>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70">
        <f t="shared" si="45"/>
        <v>0</v>
      </c>
      <c r="CX268" s="169" t="e">
        <f t="shared" si="46"/>
        <v>#DIV/0!</v>
      </c>
      <c r="CY268" s="170">
        <f t="shared" si="47"/>
        <v>0</v>
      </c>
      <c r="CZ268" s="169" t="e">
        <f t="shared" si="48"/>
        <v>#DIV/0!</v>
      </c>
      <c r="DA268" s="170">
        <f t="shared" si="49"/>
        <v>0</v>
      </c>
      <c r="DB268" s="169" t="e">
        <f t="shared" si="50"/>
        <v>#DIV/0!</v>
      </c>
      <c r="DC268" s="170">
        <f t="shared" si="51"/>
        <v>0</v>
      </c>
      <c r="DD268" s="169" t="e">
        <f t="shared" si="52"/>
        <v>#DIV/0!</v>
      </c>
      <c r="DE268" s="171" t="e">
        <f t="shared" si="53"/>
        <v>#DIV/0!</v>
      </c>
      <c r="DF268" s="171" t="e">
        <f t="shared" si="54"/>
        <v>#DIV/0!</v>
      </c>
      <c r="DG268" s="102"/>
    </row>
    <row r="269" spans="1:111">
      <c r="A269" s="137">
        <v>263</v>
      </c>
      <c r="B269" s="257"/>
      <c r="C269" s="259"/>
      <c r="D269" s="261"/>
      <c r="E269" s="259"/>
      <c r="F269" s="261"/>
      <c r="G269" s="259"/>
      <c r="H269" s="104" t="s">
        <v>1334</v>
      </c>
      <c r="I269" s="164" t="s">
        <v>1230</v>
      </c>
      <c r="J269" s="102" t="s">
        <v>1199</v>
      </c>
      <c r="K269" s="122" t="s">
        <v>1169</v>
      </c>
      <c r="L269" s="100" t="s">
        <v>1063</v>
      </c>
      <c r="M269" s="101" t="s">
        <v>648</v>
      </c>
      <c r="N269" s="102"/>
      <c r="O269" s="102"/>
      <c r="P269" s="102"/>
      <c r="Q269" s="102"/>
      <c r="R269" s="102"/>
      <c r="S269" s="102"/>
      <c r="T269" s="102"/>
      <c r="U269" s="102" t="s">
        <v>648</v>
      </c>
      <c r="V269" s="102"/>
      <c r="W269" s="102"/>
      <c r="X269" s="139">
        <f t="shared" si="44"/>
        <v>1</v>
      </c>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70">
        <f t="shared" si="45"/>
        <v>0</v>
      </c>
      <c r="CX269" s="169" t="e">
        <f t="shared" si="46"/>
        <v>#DIV/0!</v>
      </c>
      <c r="CY269" s="170">
        <f t="shared" si="47"/>
        <v>0</v>
      </c>
      <c r="CZ269" s="169" t="e">
        <f t="shared" si="48"/>
        <v>#DIV/0!</v>
      </c>
      <c r="DA269" s="170">
        <f t="shared" si="49"/>
        <v>0</v>
      </c>
      <c r="DB269" s="169" t="e">
        <f t="shared" si="50"/>
        <v>#DIV/0!</v>
      </c>
      <c r="DC269" s="170">
        <f t="shared" si="51"/>
        <v>0</v>
      </c>
      <c r="DD269" s="169" t="e">
        <f t="shared" si="52"/>
        <v>#DIV/0!</v>
      </c>
      <c r="DE269" s="171" t="e">
        <f t="shared" si="53"/>
        <v>#DIV/0!</v>
      </c>
      <c r="DF269" s="171" t="e">
        <f t="shared" si="54"/>
        <v>#DIV/0!</v>
      </c>
      <c r="DG269" s="102"/>
    </row>
    <row r="270" spans="1:111">
      <c r="A270" s="137">
        <v>264</v>
      </c>
      <c r="B270" s="241"/>
      <c r="C270" s="260"/>
      <c r="D270" s="233"/>
      <c r="E270" s="260"/>
      <c r="F270" s="233"/>
      <c r="G270" s="260"/>
      <c r="H270" s="104" t="s">
        <v>1335</v>
      </c>
      <c r="I270" s="138"/>
      <c r="J270" s="102"/>
      <c r="K270" s="122" t="s">
        <v>1169</v>
      </c>
      <c r="L270" s="100" t="s">
        <v>1063</v>
      </c>
      <c r="M270" s="101" t="s">
        <v>648</v>
      </c>
      <c r="N270" s="102"/>
      <c r="O270" s="102"/>
      <c r="P270" s="102"/>
      <c r="Q270" s="102"/>
      <c r="R270" s="102"/>
      <c r="S270" s="102"/>
      <c r="T270" s="102"/>
      <c r="U270" s="102"/>
      <c r="V270" s="102"/>
      <c r="W270" s="102" t="s">
        <v>648</v>
      </c>
      <c r="X270" s="139">
        <f t="shared" si="44"/>
        <v>1</v>
      </c>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70">
        <f t="shared" si="45"/>
        <v>0</v>
      </c>
      <c r="CX270" s="169" t="e">
        <f t="shared" si="46"/>
        <v>#DIV/0!</v>
      </c>
      <c r="CY270" s="170">
        <f t="shared" si="47"/>
        <v>0</v>
      </c>
      <c r="CZ270" s="169" t="e">
        <f t="shared" si="48"/>
        <v>#DIV/0!</v>
      </c>
      <c r="DA270" s="170">
        <f t="shared" si="49"/>
        <v>0</v>
      </c>
      <c r="DB270" s="169" t="e">
        <f t="shared" si="50"/>
        <v>#DIV/0!</v>
      </c>
      <c r="DC270" s="170">
        <f t="shared" si="51"/>
        <v>0</v>
      </c>
      <c r="DD270" s="169" t="e">
        <f t="shared" si="52"/>
        <v>#DIV/0!</v>
      </c>
      <c r="DE270" s="171" t="e">
        <f t="shared" si="53"/>
        <v>#DIV/0!</v>
      </c>
      <c r="DF270" s="171" t="e">
        <f t="shared" si="54"/>
        <v>#DIV/0!</v>
      </c>
      <c r="DG270" s="102"/>
    </row>
    <row r="271" spans="1:111" ht="66" customHeight="1">
      <c r="A271" s="137">
        <v>265</v>
      </c>
      <c r="B271" s="105">
        <v>468</v>
      </c>
      <c r="C271" s="106" t="s">
        <v>1147</v>
      </c>
      <c r="D271" s="107" t="s">
        <v>23</v>
      </c>
      <c r="E271" s="106" t="s">
        <v>891</v>
      </c>
      <c r="F271" s="107" t="s">
        <v>24</v>
      </c>
      <c r="G271" s="102"/>
      <c r="H271" s="102"/>
      <c r="I271" s="102"/>
      <c r="J271" s="102"/>
      <c r="K271" s="122" t="s">
        <v>1169</v>
      </c>
      <c r="L271" s="100" t="s">
        <v>1063</v>
      </c>
      <c r="M271" s="101" t="s">
        <v>648</v>
      </c>
      <c r="N271" s="102"/>
      <c r="O271" s="102"/>
      <c r="P271" s="102"/>
      <c r="Q271" s="102"/>
      <c r="R271" s="102"/>
      <c r="S271" s="102"/>
      <c r="T271" s="102"/>
      <c r="U271" s="102"/>
      <c r="V271" s="102"/>
      <c r="W271" s="102"/>
      <c r="X271" s="139">
        <f t="shared" si="44"/>
        <v>0</v>
      </c>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2"/>
      <c r="BJ271" s="102"/>
      <c r="BK271" s="102"/>
      <c r="BL271" s="102"/>
      <c r="BM271" s="102"/>
      <c r="BN271" s="102"/>
      <c r="BO271" s="102"/>
      <c r="BP271" s="102"/>
      <c r="BQ271" s="102"/>
      <c r="BR271" s="102"/>
      <c r="BS271" s="102"/>
      <c r="BT271" s="102"/>
      <c r="BU271" s="102"/>
      <c r="BV271" s="102"/>
      <c r="BW271" s="102"/>
      <c r="BX271" s="102"/>
      <c r="BY271" s="102"/>
      <c r="BZ271" s="102"/>
      <c r="CA271" s="102"/>
      <c r="CB271" s="102"/>
      <c r="CC271" s="102"/>
      <c r="CD271" s="102"/>
      <c r="CE271" s="102"/>
      <c r="CF271" s="102"/>
      <c r="CG271" s="102"/>
      <c r="CH271" s="102"/>
      <c r="CI271" s="102"/>
      <c r="CJ271" s="102"/>
      <c r="CK271" s="102"/>
      <c r="CL271" s="102"/>
      <c r="CM271" s="102"/>
      <c r="CN271" s="102"/>
      <c r="CO271" s="102"/>
      <c r="CP271" s="102"/>
      <c r="CQ271" s="102"/>
      <c r="CR271" s="102"/>
      <c r="CS271" s="102"/>
      <c r="CT271" s="102"/>
      <c r="CU271" s="102"/>
      <c r="CV271" s="102"/>
      <c r="CW271" s="170">
        <f t="shared" si="45"/>
        <v>0</v>
      </c>
      <c r="CX271" s="169" t="e">
        <f t="shared" si="46"/>
        <v>#DIV/0!</v>
      </c>
      <c r="CY271" s="170">
        <f t="shared" si="47"/>
        <v>0</v>
      </c>
      <c r="CZ271" s="169" t="e">
        <f t="shared" si="48"/>
        <v>#DIV/0!</v>
      </c>
      <c r="DA271" s="170">
        <f t="shared" si="49"/>
        <v>0</v>
      </c>
      <c r="DB271" s="169" t="e">
        <f t="shared" si="50"/>
        <v>#DIV/0!</v>
      </c>
      <c r="DC271" s="170">
        <f t="shared" si="51"/>
        <v>0</v>
      </c>
      <c r="DD271" s="169" t="e">
        <f t="shared" si="52"/>
        <v>#DIV/0!</v>
      </c>
      <c r="DE271" s="171" t="e">
        <f t="shared" si="53"/>
        <v>#DIV/0!</v>
      </c>
      <c r="DF271" s="171" t="e">
        <f t="shared" si="54"/>
        <v>#DIV/0!</v>
      </c>
      <c r="DG271" s="102"/>
    </row>
    <row r="272" spans="1:111" ht="19.5" customHeight="1">
      <c r="A272" s="137">
        <v>266</v>
      </c>
      <c r="B272" s="95">
        <v>469</v>
      </c>
      <c r="C272" s="234" t="s">
        <v>1004</v>
      </c>
      <c r="D272" s="234"/>
      <c r="E272" s="234"/>
      <c r="F272" s="96" t="s">
        <v>1146</v>
      </c>
      <c r="G272" s="96" t="s">
        <v>1146</v>
      </c>
      <c r="H272" s="96" t="s">
        <v>1146</v>
      </c>
      <c r="I272" s="96" t="s">
        <v>1146</v>
      </c>
      <c r="J272" s="96" t="s">
        <v>1146</v>
      </c>
      <c r="K272" s="96" t="s">
        <v>1146</v>
      </c>
      <c r="L272" s="96" t="s">
        <v>1146</v>
      </c>
      <c r="M272" s="96" t="s">
        <v>1146</v>
      </c>
      <c r="N272" s="96" t="s">
        <v>1146</v>
      </c>
      <c r="O272" s="96" t="s">
        <v>1146</v>
      </c>
      <c r="P272" s="96" t="s">
        <v>1146</v>
      </c>
      <c r="Q272" s="96" t="s">
        <v>1146</v>
      </c>
      <c r="R272" s="96" t="s">
        <v>1146</v>
      </c>
      <c r="S272" s="96" t="s">
        <v>1146</v>
      </c>
      <c r="T272" s="96" t="s">
        <v>1146</v>
      </c>
      <c r="U272" s="96" t="s">
        <v>1146</v>
      </c>
      <c r="V272" s="96" t="s">
        <v>1146</v>
      </c>
      <c r="W272" s="96" t="s">
        <v>1146</v>
      </c>
      <c r="X272" s="96" t="s">
        <v>1146</v>
      </c>
      <c r="Y272" s="96" t="s">
        <v>1146</v>
      </c>
      <c r="Z272" s="96" t="s">
        <v>1146</v>
      </c>
      <c r="AA272" s="96" t="s">
        <v>1146</v>
      </c>
      <c r="AB272" s="96" t="s">
        <v>1146</v>
      </c>
      <c r="AC272" s="96" t="s">
        <v>1146</v>
      </c>
      <c r="AD272" s="96" t="s">
        <v>1146</v>
      </c>
      <c r="AE272" s="96" t="s">
        <v>1146</v>
      </c>
      <c r="AF272" s="96" t="s">
        <v>1146</v>
      </c>
      <c r="AG272" s="96" t="s">
        <v>1146</v>
      </c>
      <c r="AH272" s="96" t="s">
        <v>1146</v>
      </c>
      <c r="AI272" s="96" t="s">
        <v>1146</v>
      </c>
      <c r="AJ272" s="96" t="s">
        <v>1146</v>
      </c>
      <c r="AK272" s="96" t="s">
        <v>1146</v>
      </c>
      <c r="AL272" s="96" t="s">
        <v>1146</v>
      </c>
      <c r="AM272" s="96" t="s">
        <v>1146</v>
      </c>
      <c r="AN272" s="96" t="s">
        <v>1146</v>
      </c>
      <c r="AO272" s="96" t="s">
        <v>1146</v>
      </c>
      <c r="AP272" s="96" t="s">
        <v>1146</v>
      </c>
      <c r="AQ272" s="96" t="s">
        <v>1146</v>
      </c>
      <c r="AR272" s="96" t="s">
        <v>1146</v>
      </c>
      <c r="AS272" s="96" t="s">
        <v>1146</v>
      </c>
      <c r="AT272" s="96" t="s">
        <v>1146</v>
      </c>
      <c r="AU272" s="96" t="s">
        <v>1146</v>
      </c>
      <c r="AV272" s="96" t="s">
        <v>1146</v>
      </c>
      <c r="AW272" s="96" t="s">
        <v>1146</v>
      </c>
      <c r="AX272" s="96" t="s">
        <v>1146</v>
      </c>
      <c r="AY272" s="96" t="s">
        <v>1146</v>
      </c>
      <c r="AZ272" s="96" t="s">
        <v>1146</v>
      </c>
      <c r="BA272" s="96" t="s">
        <v>1146</v>
      </c>
      <c r="BB272" s="96" t="s">
        <v>1146</v>
      </c>
      <c r="BC272" s="96" t="s">
        <v>1146</v>
      </c>
      <c r="BD272" s="96" t="s">
        <v>1146</v>
      </c>
      <c r="BE272" s="96" t="s">
        <v>1146</v>
      </c>
      <c r="BF272" s="96" t="s">
        <v>1146</v>
      </c>
      <c r="BG272" s="96" t="s">
        <v>1146</v>
      </c>
      <c r="BH272" s="96" t="s">
        <v>1146</v>
      </c>
      <c r="BI272" s="96" t="s">
        <v>1146</v>
      </c>
      <c r="BJ272" s="96" t="s">
        <v>1146</v>
      </c>
      <c r="BK272" s="96" t="s">
        <v>1146</v>
      </c>
      <c r="BL272" s="96" t="s">
        <v>1146</v>
      </c>
      <c r="BM272" s="96" t="s">
        <v>1146</v>
      </c>
      <c r="BN272" s="96" t="s">
        <v>1146</v>
      </c>
      <c r="BO272" s="96" t="s">
        <v>1146</v>
      </c>
      <c r="BP272" s="96" t="s">
        <v>1146</v>
      </c>
      <c r="BQ272" s="96" t="s">
        <v>1146</v>
      </c>
      <c r="BR272" s="96" t="s">
        <v>1146</v>
      </c>
      <c r="BS272" s="96" t="s">
        <v>1146</v>
      </c>
      <c r="BT272" s="96" t="s">
        <v>1146</v>
      </c>
      <c r="BU272" s="96" t="s">
        <v>1146</v>
      </c>
      <c r="BV272" s="96" t="s">
        <v>1146</v>
      </c>
      <c r="BW272" s="96" t="s">
        <v>1146</v>
      </c>
      <c r="BX272" s="96" t="s">
        <v>1146</v>
      </c>
      <c r="BY272" s="96" t="s">
        <v>1146</v>
      </c>
      <c r="BZ272" s="96" t="s">
        <v>1146</v>
      </c>
      <c r="CA272" s="96" t="s">
        <v>1146</v>
      </c>
      <c r="CB272" s="96" t="s">
        <v>1146</v>
      </c>
      <c r="CC272" s="96" t="s">
        <v>1146</v>
      </c>
      <c r="CD272" s="96" t="s">
        <v>1146</v>
      </c>
      <c r="CE272" s="96" t="s">
        <v>1146</v>
      </c>
      <c r="CF272" s="96" t="s">
        <v>1146</v>
      </c>
      <c r="CG272" s="96" t="s">
        <v>1146</v>
      </c>
      <c r="CH272" s="96" t="s">
        <v>1146</v>
      </c>
      <c r="CI272" s="96" t="s">
        <v>1146</v>
      </c>
      <c r="CJ272" s="96" t="s">
        <v>1146</v>
      </c>
      <c r="CK272" s="96" t="s">
        <v>1146</v>
      </c>
      <c r="CL272" s="96" t="s">
        <v>1146</v>
      </c>
      <c r="CM272" s="96" t="s">
        <v>1146</v>
      </c>
      <c r="CN272" s="96" t="s">
        <v>1146</v>
      </c>
      <c r="CO272" s="96" t="s">
        <v>1146</v>
      </c>
      <c r="CP272" s="96" t="s">
        <v>1146</v>
      </c>
      <c r="CQ272" s="96" t="s">
        <v>1146</v>
      </c>
      <c r="CR272" s="96" t="s">
        <v>1146</v>
      </c>
      <c r="CS272" s="96" t="s">
        <v>1146</v>
      </c>
      <c r="CT272" s="96" t="s">
        <v>1146</v>
      </c>
      <c r="CU272" s="96" t="s">
        <v>1146</v>
      </c>
      <c r="CV272" s="96" t="s">
        <v>1146</v>
      </c>
      <c r="CW272" s="96" t="s">
        <v>1146</v>
      </c>
      <c r="CX272" s="96" t="s">
        <v>1146</v>
      </c>
      <c r="CY272" s="96" t="s">
        <v>1146</v>
      </c>
      <c r="CZ272" s="96" t="s">
        <v>1146</v>
      </c>
      <c r="DA272" s="96" t="s">
        <v>1146</v>
      </c>
      <c r="DB272" s="96" t="s">
        <v>1146</v>
      </c>
      <c r="DC272" s="96" t="s">
        <v>1146</v>
      </c>
      <c r="DD272" s="96" t="s">
        <v>1146</v>
      </c>
      <c r="DE272" s="96" t="s">
        <v>1146</v>
      </c>
      <c r="DF272" s="96" t="s">
        <v>1146</v>
      </c>
      <c r="DG272" s="96" t="s">
        <v>1146</v>
      </c>
    </row>
    <row r="273" spans="1:111" ht="51" customHeight="1">
      <c r="A273" s="137">
        <v>267</v>
      </c>
      <c r="B273" s="105">
        <v>471</v>
      </c>
      <c r="C273" s="106" t="s">
        <v>195</v>
      </c>
      <c r="D273" s="107" t="s">
        <v>23</v>
      </c>
      <c r="E273" s="106" t="s">
        <v>898</v>
      </c>
      <c r="F273" s="107" t="s">
        <v>25</v>
      </c>
      <c r="G273" s="102"/>
      <c r="H273" s="102"/>
      <c r="I273" s="102"/>
      <c r="J273" s="102"/>
      <c r="K273" s="122" t="s">
        <v>1169</v>
      </c>
      <c r="L273" s="100" t="s">
        <v>1063</v>
      </c>
      <c r="M273" s="101" t="s">
        <v>648</v>
      </c>
      <c r="N273" s="102"/>
      <c r="O273" s="102"/>
      <c r="P273" s="102"/>
      <c r="Q273" s="102"/>
      <c r="R273" s="102"/>
      <c r="S273" s="102"/>
      <c r="T273" s="102"/>
      <c r="U273" s="102"/>
      <c r="V273" s="102"/>
      <c r="W273" s="102"/>
      <c r="X273" s="139">
        <f t="shared" si="44"/>
        <v>0</v>
      </c>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2"/>
      <c r="BJ273" s="102"/>
      <c r="BK273" s="102"/>
      <c r="BL273" s="102"/>
      <c r="BM273" s="102"/>
      <c r="BN273" s="102"/>
      <c r="BO273" s="102"/>
      <c r="BP273" s="102"/>
      <c r="BQ273" s="102"/>
      <c r="BR273" s="102"/>
      <c r="BS273" s="102"/>
      <c r="BT273" s="102"/>
      <c r="BU273" s="102"/>
      <c r="BV273" s="102"/>
      <c r="BW273" s="102"/>
      <c r="BX273" s="102"/>
      <c r="BY273" s="102"/>
      <c r="BZ273" s="102"/>
      <c r="CA273" s="102"/>
      <c r="CB273" s="102"/>
      <c r="CC273" s="102"/>
      <c r="CD273" s="102"/>
      <c r="CE273" s="102"/>
      <c r="CF273" s="102"/>
      <c r="CG273" s="102"/>
      <c r="CH273" s="102"/>
      <c r="CI273" s="102"/>
      <c r="CJ273" s="102"/>
      <c r="CK273" s="102"/>
      <c r="CL273" s="102"/>
      <c r="CM273" s="102"/>
      <c r="CN273" s="102"/>
      <c r="CO273" s="102"/>
      <c r="CP273" s="102"/>
      <c r="CQ273" s="102"/>
      <c r="CR273" s="102"/>
      <c r="CS273" s="102"/>
      <c r="CT273" s="102"/>
      <c r="CU273" s="102"/>
      <c r="CV273" s="102"/>
      <c r="CW273" s="170">
        <f t="shared" si="45"/>
        <v>0</v>
      </c>
      <c r="CX273" s="169" t="e">
        <f t="shared" si="46"/>
        <v>#DIV/0!</v>
      </c>
      <c r="CY273" s="170">
        <f t="shared" si="47"/>
        <v>0</v>
      </c>
      <c r="CZ273" s="169" t="e">
        <f t="shared" si="48"/>
        <v>#DIV/0!</v>
      </c>
      <c r="DA273" s="170">
        <f t="shared" si="49"/>
        <v>0</v>
      </c>
      <c r="DB273" s="169" t="e">
        <f t="shared" si="50"/>
        <v>#DIV/0!</v>
      </c>
      <c r="DC273" s="170">
        <f t="shared" si="51"/>
        <v>0</v>
      </c>
      <c r="DD273" s="169" t="e">
        <f t="shared" si="52"/>
        <v>#DIV/0!</v>
      </c>
      <c r="DE273" s="171" t="e">
        <f t="shared" si="53"/>
        <v>#DIV/0!</v>
      </c>
      <c r="DF273" s="171" t="e">
        <f t="shared" si="54"/>
        <v>#DIV/0!</v>
      </c>
      <c r="DG273" s="102"/>
    </row>
    <row r="274" spans="1:111" ht="47.25">
      <c r="A274" s="137">
        <v>268</v>
      </c>
      <c r="B274" s="105">
        <v>474</v>
      </c>
      <c r="C274" s="106" t="s">
        <v>900</v>
      </c>
      <c r="D274" s="107" t="s">
        <v>23</v>
      </c>
      <c r="E274" s="106" t="s">
        <v>199</v>
      </c>
      <c r="F274" s="107" t="s">
        <v>25</v>
      </c>
      <c r="G274" s="102"/>
      <c r="H274" s="102"/>
      <c r="I274" s="102"/>
      <c r="J274" s="102"/>
      <c r="K274" s="122" t="s">
        <v>1169</v>
      </c>
      <c r="L274" s="100" t="s">
        <v>1063</v>
      </c>
      <c r="M274" s="101" t="s">
        <v>648</v>
      </c>
      <c r="N274" s="102"/>
      <c r="O274" s="102"/>
      <c r="P274" s="102"/>
      <c r="Q274" s="102"/>
      <c r="R274" s="102"/>
      <c r="S274" s="102"/>
      <c r="T274" s="102"/>
      <c r="U274" s="102"/>
      <c r="V274" s="102"/>
      <c r="W274" s="102"/>
      <c r="X274" s="139">
        <f t="shared" si="44"/>
        <v>0</v>
      </c>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c r="AX274" s="103"/>
      <c r="AY274" s="103"/>
      <c r="AZ274" s="103"/>
      <c r="BA274" s="103"/>
      <c r="BB274" s="103"/>
      <c r="BC274" s="103"/>
      <c r="BD274" s="103"/>
      <c r="BE274" s="103"/>
      <c r="BF274" s="103"/>
      <c r="BG274" s="103"/>
      <c r="BH274" s="103"/>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70">
        <f t="shared" si="45"/>
        <v>0</v>
      </c>
      <c r="CX274" s="169" t="e">
        <f t="shared" si="46"/>
        <v>#DIV/0!</v>
      </c>
      <c r="CY274" s="170">
        <f t="shared" si="47"/>
        <v>0</v>
      </c>
      <c r="CZ274" s="169" t="e">
        <f t="shared" si="48"/>
        <v>#DIV/0!</v>
      </c>
      <c r="DA274" s="170">
        <f t="shared" si="49"/>
        <v>0</v>
      </c>
      <c r="DB274" s="169" t="e">
        <f t="shared" si="50"/>
        <v>#DIV/0!</v>
      </c>
      <c r="DC274" s="170">
        <f t="shared" si="51"/>
        <v>0</v>
      </c>
      <c r="DD274" s="169" t="e">
        <f t="shared" si="52"/>
        <v>#DIV/0!</v>
      </c>
      <c r="DE274" s="171" t="e">
        <f t="shared" si="53"/>
        <v>#DIV/0!</v>
      </c>
      <c r="DF274" s="171" t="e">
        <f t="shared" si="54"/>
        <v>#DIV/0!</v>
      </c>
      <c r="DG274" s="102"/>
    </row>
    <row r="275" spans="1:111" ht="31.5">
      <c r="A275" s="137">
        <v>269</v>
      </c>
      <c r="B275" s="105">
        <v>475</v>
      </c>
      <c r="C275" s="106" t="s">
        <v>901</v>
      </c>
      <c r="D275" s="107" t="s">
        <v>23</v>
      </c>
      <c r="E275" s="106" t="s">
        <v>200</v>
      </c>
      <c r="F275" s="107" t="s">
        <v>25</v>
      </c>
      <c r="G275" s="102"/>
      <c r="H275" s="102"/>
      <c r="I275" s="102"/>
      <c r="J275" s="102"/>
      <c r="K275" s="122" t="s">
        <v>1169</v>
      </c>
      <c r="L275" s="100" t="s">
        <v>1063</v>
      </c>
      <c r="M275" s="101" t="s">
        <v>648</v>
      </c>
      <c r="N275" s="102"/>
      <c r="O275" s="102"/>
      <c r="P275" s="102"/>
      <c r="Q275" s="102"/>
      <c r="R275" s="102"/>
      <c r="S275" s="102"/>
      <c r="T275" s="102"/>
      <c r="U275" s="102"/>
      <c r="V275" s="102"/>
      <c r="W275" s="102"/>
      <c r="X275" s="139">
        <f t="shared" si="44"/>
        <v>0</v>
      </c>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103"/>
      <c r="BI275" s="102"/>
      <c r="BJ275" s="102"/>
      <c r="BK275" s="102"/>
      <c r="BL275" s="102"/>
      <c r="BM275" s="102"/>
      <c r="BN275" s="102"/>
      <c r="BO275" s="102"/>
      <c r="BP275" s="102"/>
      <c r="BQ275" s="102"/>
      <c r="BR275" s="102"/>
      <c r="BS275" s="102"/>
      <c r="BT275" s="102"/>
      <c r="BU275" s="102"/>
      <c r="BV275" s="102"/>
      <c r="BW275" s="102"/>
      <c r="BX275" s="102"/>
      <c r="BY275" s="102"/>
      <c r="BZ275" s="102"/>
      <c r="CA275" s="102"/>
      <c r="CB275" s="102"/>
      <c r="CC275" s="102"/>
      <c r="CD275" s="102"/>
      <c r="CE275" s="102"/>
      <c r="CF275" s="102"/>
      <c r="CG275" s="102"/>
      <c r="CH275" s="102"/>
      <c r="CI275" s="102"/>
      <c r="CJ275" s="102"/>
      <c r="CK275" s="102"/>
      <c r="CL275" s="102"/>
      <c r="CM275" s="102"/>
      <c r="CN275" s="102"/>
      <c r="CO275" s="102"/>
      <c r="CP275" s="102"/>
      <c r="CQ275" s="102"/>
      <c r="CR275" s="102"/>
      <c r="CS275" s="102"/>
      <c r="CT275" s="102"/>
      <c r="CU275" s="102"/>
      <c r="CV275" s="102"/>
      <c r="CW275" s="170">
        <f t="shared" si="45"/>
        <v>0</v>
      </c>
      <c r="CX275" s="169" t="e">
        <f t="shared" si="46"/>
        <v>#DIV/0!</v>
      </c>
      <c r="CY275" s="170">
        <f t="shared" si="47"/>
        <v>0</v>
      </c>
      <c r="CZ275" s="169" t="e">
        <f t="shared" si="48"/>
        <v>#DIV/0!</v>
      </c>
      <c r="DA275" s="170">
        <f t="shared" si="49"/>
        <v>0</v>
      </c>
      <c r="DB275" s="169" t="e">
        <f t="shared" si="50"/>
        <v>#DIV/0!</v>
      </c>
      <c r="DC275" s="170">
        <f t="shared" si="51"/>
        <v>0</v>
      </c>
      <c r="DD275" s="169" t="e">
        <f t="shared" si="52"/>
        <v>#DIV/0!</v>
      </c>
      <c r="DE275" s="171" t="e">
        <f t="shared" si="53"/>
        <v>#DIV/0!</v>
      </c>
      <c r="DF275" s="171" t="e">
        <f t="shared" si="54"/>
        <v>#DIV/0!</v>
      </c>
      <c r="DG275" s="102"/>
    </row>
    <row r="276" spans="1:111" ht="32.25" customHeight="1">
      <c r="A276" s="137">
        <v>270</v>
      </c>
      <c r="B276" s="105">
        <v>476</v>
      </c>
      <c r="C276" s="106" t="s">
        <v>1148</v>
      </c>
      <c r="D276" s="107" t="s">
        <v>105</v>
      </c>
      <c r="E276" s="106" t="s">
        <v>902</v>
      </c>
      <c r="F276" s="107" t="s">
        <v>23</v>
      </c>
      <c r="G276" s="102"/>
      <c r="H276" s="102"/>
      <c r="I276" s="102"/>
      <c r="J276" s="102"/>
      <c r="K276" s="122" t="s">
        <v>1169</v>
      </c>
      <c r="L276" s="100" t="s">
        <v>1063</v>
      </c>
      <c r="M276" s="101" t="s">
        <v>648</v>
      </c>
      <c r="N276" s="102"/>
      <c r="O276" s="102"/>
      <c r="P276" s="102"/>
      <c r="Q276" s="102"/>
      <c r="R276" s="102"/>
      <c r="S276" s="102"/>
      <c r="T276" s="102"/>
      <c r="U276" s="102"/>
      <c r="V276" s="102"/>
      <c r="W276" s="102"/>
      <c r="X276" s="139">
        <f t="shared" si="44"/>
        <v>0</v>
      </c>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2"/>
      <c r="BJ276" s="102"/>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70">
        <f t="shared" si="45"/>
        <v>0</v>
      </c>
      <c r="CX276" s="169" t="e">
        <f t="shared" si="46"/>
        <v>#DIV/0!</v>
      </c>
      <c r="CY276" s="170">
        <f t="shared" si="47"/>
        <v>0</v>
      </c>
      <c r="CZ276" s="169" t="e">
        <f t="shared" si="48"/>
        <v>#DIV/0!</v>
      </c>
      <c r="DA276" s="170">
        <f t="shared" si="49"/>
        <v>0</v>
      </c>
      <c r="DB276" s="169" t="e">
        <f t="shared" si="50"/>
        <v>#DIV/0!</v>
      </c>
      <c r="DC276" s="170">
        <f t="shared" si="51"/>
        <v>0</v>
      </c>
      <c r="DD276" s="169" t="e">
        <f t="shared" si="52"/>
        <v>#DIV/0!</v>
      </c>
      <c r="DE276" s="171" t="e">
        <f t="shared" si="53"/>
        <v>#DIV/0!</v>
      </c>
      <c r="DF276" s="171" t="e">
        <f t="shared" si="54"/>
        <v>#DIV/0!</v>
      </c>
      <c r="DG276" s="102"/>
    </row>
    <row r="277" spans="1:111" ht="25.5" customHeight="1">
      <c r="A277" s="137">
        <v>271</v>
      </c>
      <c r="B277" s="105">
        <v>477</v>
      </c>
      <c r="C277" s="106" t="s">
        <v>201</v>
      </c>
      <c r="D277" s="107" t="s">
        <v>105</v>
      </c>
      <c r="E277" s="106" t="s">
        <v>903</v>
      </c>
      <c r="F277" s="107" t="s">
        <v>105</v>
      </c>
      <c r="G277" s="102"/>
      <c r="H277" s="102"/>
      <c r="I277" s="102"/>
      <c r="J277" s="102"/>
      <c r="K277" s="122" t="s">
        <v>1169</v>
      </c>
      <c r="L277" s="100" t="s">
        <v>1063</v>
      </c>
      <c r="M277" s="101" t="s">
        <v>648</v>
      </c>
      <c r="N277" s="102"/>
      <c r="O277" s="102"/>
      <c r="P277" s="102"/>
      <c r="Q277" s="102"/>
      <c r="R277" s="102"/>
      <c r="S277" s="102"/>
      <c r="T277" s="102"/>
      <c r="U277" s="102"/>
      <c r="V277" s="102"/>
      <c r="W277" s="102"/>
      <c r="X277" s="139">
        <f t="shared" si="44"/>
        <v>0</v>
      </c>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2"/>
      <c r="BJ277" s="102"/>
      <c r="BK277" s="102"/>
      <c r="BL277" s="102"/>
      <c r="BM277" s="102"/>
      <c r="BN277" s="102"/>
      <c r="BO277" s="102"/>
      <c r="BP277" s="102"/>
      <c r="BQ277" s="102"/>
      <c r="BR277" s="102"/>
      <c r="BS277" s="102"/>
      <c r="BT277" s="102"/>
      <c r="BU277" s="102"/>
      <c r="BV277" s="102"/>
      <c r="BW277" s="102"/>
      <c r="BX277" s="102"/>
      <c r="BY277" s="102"/>
      <c r="BZ277" s="102"/>
      <c r="CA277" s="102"/>
      <c r="CB277" s="102"/>
      <c r="CC277" s="102"/>
      <c r="CD277" s="102"/>
      <c r="CE277" s="102"/>
      <c r="CF277" s="102"/>
      <c r="CG277" s="102"/>
      <c r="CH277" s="102"/>
      <c r="CI277" s="102"/>
      <c r="CJ277" s="102"/>
      <c r="CK277" s="102"/>
      <c r="CL277" s="102"/>
      <c r="CM277" s="102"/>
      <c r="CN277" s="102"/>
      <c r="CO277" s="102"/>
      <c r="CP277" s="102"/>
      <c r="CQ277" s="102"/>
      <c r="CR277" s="102"/>
      <c r="CS277" s="102"/>
      <c r="CT277" s="102"/>
      <c r="CU277" s="102"/>
      <c r="CV277" s="102"/>
      <c r="CW277" s="170">
        <f t="shared" si="45"/>
        <v>0</v>
      </c>
      <c r="CX277" s="169" t="e">
        <f t="shared" si="46"/>
        <v>#DIV/0!</v>
      </c>
      <c r="CY277" s="170">
        <f t="shared" si="47"/>
        <v>0</v>
      </c>
      <c r="CZ277" s="169" t="e">
        <f t="shared" si="48"/>
        <v>#DIV/0!</v>
      </c>
      <c r="DA277" s="170">
        <f t="shared" si="49"/>
        <v>0</v>
      </c>
      <c r="DB277" s="169" t="e">
        <f t="shared" si="50"/>
        <v>#DIV/0!</v>
      </c>
      <c r="DC277" s="170">
        <f t="shared" si="51"/>
        <v>0</v>
      </c>
      <c r="DD277" s="169" t="e">
        <f t="shared" si="52"/>
        <v>#DIV/0!</v>
      </c>
      <c r="DE277" s="171" t="e">
        <f t="shared" si="53"/>
        <v>#DIV/0!</v>
      </c>
      <c r="DF277" s="171" t="e">
        <f t="shared" si="54"/>
        <v>#DIV/0!</v>
      </c>
      <c r="DG277" s="102"/>
    </row>
    <row r="278" spans="1:111" ht="47.25">
      <c r="A278" s="137">
        <v>272</v>
      </c>
      <c r="B278" s="105">
        <v>478</v>
      </c>
      <c r="C278" s="106" t="s">
        <v>202</v>
      </c>
      <c r="D278" s="107" t="s">
        <v>105</v>
      </c>
      <c r="E278" s="106" t="s">
        <v>1090</v>
      </c>
      <c r="F278" s="107" t="s">
        <v>105</v>
      </c>
      <c r="G278" s="106" t="s">
        <v>1090</v>
      </c>
      <c r="H278" s="123" t="s">
        <v>1288</v>
      </c>
      <c r="I278" s="124" t="s">
        <v>1230</v>
      </c>
      <c r="J278" s="102" t="s">
        <v>1199</v>
      </c>
      <c r="K278" s="122" t="s">
        <v>1169</v>
      </c>
      <c r="L278" s="100" t="s">
        <v>1063</v>
      </c>
      <c r="M278" s="101" t="s">
        <v>648</v>
      </c>
      <c r="N278" s="102"/>
      <c r="O278" s="102" t="s">
        <v>648</v>
      </c>
      <c r="P278" s="102"/>
      <c r="Q278" s="102"/>
      <c r="R278" s="102"/>
      <c r="S278" s="102"/>
      <c r="T278" s="102"/>
      <c r="U278" s="102"/>
      <c r="V278" s="102"/>
      <c r="W278" s="102"/>
      <c r="X278" s="139">
        <f t="shared" si="44"/>
        <v>1</v>
      </c>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2"/>
      <c r="BJ278" s="102"/>
      <c r="BK278" s="102"/>
      <c r="BL278" s="102"/>
      <c r="BM278" s="102"/>
      <c r="BN278" s="102"/>
      <c r="BO278" s="102"/>
      <c r="BP278" s="102"/>
      <c r="BQ278" s="102"/>
      <c r="BR278" s="102"/>
      <c r="BS278" s="102"/>
      <c r="BT278" s="102"/>
      <c r="BU278" s="102"/>
      <c r="BV278" s="102"/>
      <c r="BW278" s="102"/>
      <c r="BX278" s="102"/>
      <c r="BY278" s="102"/>
      <c r="BZ278" s="102"/>
      <c r="CA278" s="102"/>
      <c r="CB278" s="102"/>
      <c r="CC278" s="102"/>
      <c r="CD278" s="102"/>
      <c r="CE278" s="102"/>
      <c r="CF278" s="102"/>
      <c r="CG278" s="102"/>
      <c r="CH278" s="102"/>
      <c r="CI278" s="102"/>
      <c r="CJ278" s="102"/>
      <c r="CK278" s="102"/>
      <c r="CL278" s="102"/>
      <c r="CM278" s="102"/>
      <c r="CN278" s="102"/>
      <c r="CO278" s="102"/>
      <c r="CP278" s="102"/>
      <c r="CQ278" s="102"/>
      <c r="CR278" s="102"/>
      <c r="CS278" s="102"/>
      <c r="CT278" s="102"/>
      <c r="CU278" s="102"/>
      <c r="CV278" s="102"/>
      <c r="CW278" s="170">
        <f t="shared" si="45"/>
        <v>0</v>
      </c>
      <c r="CX278" s="169" t="e">
        <f t="shared" si="46"/>
        <v>#DIV/0!</v>
      </c>
      <c r="CY278" s="170">
        <f t="shared" si="47"/>
        <v>0</v>
      </c>
      <c r="CZ278" s="169" t="e">
        <f t="shared" si="48"/>
        <v>#DIV/0!</v>
      </c>
      <c r="DA278" s="170">
        <f t="shared" si="49"/>
        <v>0</v>
      </c>
      <c r="DB278" s="169" t="e">
        <f t="shared" si="50"/>
        <v>#DIV/0!</v>
      </c>
      <c r="DC278" s="170">
        <f t="shared" si="51"/>
        <v>0</v>
      </c>
      <c r="DD278" s="169" t="e">
        <f t="shared" si="52"/>
        <v>#DIV/0!</v>
      </c>
      <c r="DE278" s="171" t="e">
        <f t="shared" si="53"/>
        <v>#DIV/0!</v>
      </c>
      <c r="DF278" s="171" t="e">
        <f t="shared" si="54"/>
        <v>#DIV/0!</v>
      </c>
      <c r="DG278" s="102"/>
    </row>
    <row r="279" spans="1:111" ht="47.25">
      <c r="A279" s="137">
        <v>273</v>
      </c>
      <c r="B279" s="105">
        <v>479</v>
      </c>
      <c r="C279" s="106" t="s">
        <v>906</v>
      </c>
      <c r="D279" s="107" t="s">
        <v>105</v>
      </c>
      <c r="E279" s="106" t="s">
        <v>905</v>
      </c>
      <c r="F279" s="107" t="s">
        <v>105</v>
      </c>
      <c r="G279" s="102"/>
      <c r="H279" s="102"/>
      <c r="I279" s="102"/>
      <c r="J279" s="102"/>
      <c r="K279" s="122" t="s">
        <v>1169</v>
      </c>
      <c r="L279" s="100" t="s">
        <v>1063</v>
      </c>
      <c r="M279" s="101" t="s">
        <v>648</v>
      </c>
      <c r="N279" s="102"/>
      <c r="O279" s="102"/>
      <c r="P279" s="102"/>
      <c r="Q279" s="102"/>
      <c r="R279" s="102"/>
      <c r="S279" s="102"/>
      <c r="T279" s="102"/>
      <c r="U279" s="102"/>
      <c r="V279" s="102"/>
      <c r="W279" s="102"/>
      <c r="X279" s="139">
        <f t="shared" si="44"/>
        <v>0</v>
      </c>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2"/>
      <c r="BJ279" s="102"/>
      <c r="BK279" s="102"/>
      <c r="BL279" s="102"/>
      <c r="BM279" s="102"/>
      <c r="BN279" s="102"/>
      <c r="BO279" s="102"/>
      <c r="BP279" s="102"/>
      <c r="BQ279" s="102"/>
      <c r="BR279" s="102"/>
      <c r="BS279" s="102"/>
      <c r="BT279" s="102"/>
      <c r="BU279" s="102"/>
      <c r="BV279" s="102"/>
      <c r="BW279" s="102"/>
      <c r="BX279" s="102"/>
      <c r="BY279" s="102"/>
      <c r="BZ279" s="102"/>
      <c r="CA279" s="102"/>
      <c r="CB279" s="102"/>
      <c r="CC279" s="102"/>
      <c r="CD279" s="102"/>
      <c r="CE279" s="102"/>
      <c r="CF279" s="102"/>
      <c r="CG279" s="102"/>
      <c r="CH279" s="102"/>
      <c r="CI279" s="102"/>
      <c r="CJ279" s="102"/>
      <c r="CK279" s="102"/>
      <c r="CL279" s="102"/>
      <c r="CM279" s="102"/>
      <c r="CN279" s="102"/>
      <c r="CO279" s="102"/>
      <c r="CP279" s="102"/>
      <c r="CQ279" s="102"/>
      <c r="CR279" s="102"/>
      <c r="CS279" s="102"/>
      <c r="CT279" s="102"/>
      <c r="CU279" s="102"/>
      <c r="CV279" s="102"/>
      <c r="CW279" s="170">
        <f t="shared" si="45"/>
        <v>0</v>
      </c>
      <c r="CX279" s="169" t="e">
        <f t="shared" si="46"/>
        <v>#DIV/0!</v>
      </c>
      <c r="CY279" s="170">
        <f t="shared" si="47"/>
        <v>0</v>
      </c>
      <c r="CZ279" s="169" t="e">
        <f t="shared" si="48"/>
        <v>#DIV/0!</v>
      </c>
      <c r="DA279" s="170">
        <f t="shared" si="49"/>
        <v>0</v>
      </c>
      <c r="DB279" s="169" t="e">
        <f t="shared" si="50"/>
        <v>#DIV/0!</v>
      </c>
      <c r="DC279" s="170">
        <f t="shared" si="51"/>
        <v>0</v>
      </c>
      <c r="DD279" s="169" t="e">
        <f t="shared" si="52"/>
        <v>#DIV/0!</v>
      </c>
      <c r="DE279" s="171" t="e">
        <f t="shared" si="53"/>
        <v>#DIV/0!</v>
      </c>
      <c r="DF279" s="171" t="e">
        <f t="shared" si="54"/>
        <v>#DIV/0!</v>
      </c>
      <c r="DG279" s="102"/>
    </row>
    <row r="280" spans="1:111" ht="66.75" customHeight="1">
      <c r="A280" s="137">
        <v>274</v>
      </c>
      <c r="B280" s="105">
        <v>482</v>
      </c>
      <c r="C280" s="106" t="s">
        <v>206</v>
      </c>
      <c r="D280" s="107" t="s">
        <v>23</v>
      </c>
      <c r="E280" s="106" t="s">
        <v>1093</v>
      </c>
      <c r="F280" s="107" t="s">
        <v>25</v>
      </c>
      <c r="G280" s="102"/>
      <c r="H280" s="102"/>
      <c r="I280" s="102"/>
      <c r="J280" s="102"/>
      <c r="K280" s="122" t="s">
        <v>1169</v>
      </c>
      <c r="L280" s="100" t="s">
        <v>1063</v>
      </c>
      <c r="M280" s="101" t="s">
        <v>648</v>
      </c>
      <c r="N280" s="102"/>
      <c r="O280" s="102"/>
      <c r="P280" s="102"/>
      <c r="Q280" s="102"/>
      <c r="R280" s="102"/>
      <c r="S280" s="102"/>
      <c r="T280" s="102"/>
      <c r="U280" s="102"/>
      <c r="V280" s="102"/>
      <c r="W280" s="102"/>
      <c r="X280" s="139">
        <f t="shared" si="44"/>
        <v>0</v>
      </c>
      <c r="Y280" s="103"/>
      <c r="Z280" s="103"/>
      <c r="AA280" s="103"/>
      <c r="AB280" s="103"/>
      <c r="AC280" s="103"/>
      <c r="AD280" s="103"/>
      <c r="AE280" s="103"/>
      <c r="AF280" s="103"/>
      <c r="AG280" s="103"/>
      <c r="AH280" s="103"/>
      <c r="AI280" s="103"/>
      <c r="AJ280" s="103"/>
      <c r="AK280" s="103"/>
      <c r="AL280" s="103"/>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2"/>
      <c r="BJ280" s="102"/>
      <c r="BK280" s="102"/>
      <c r="BL280" s="102"/>
      <c r="BM280" s="102"/>
      <c r="BN280" s="102"/>
      <c r="BO280" s="102"/>
      <c r="BP280" s="102"/>
      <c r="BQ280" s="102"/>
      <c r="BR280" s="102"/>
      <c r="BS280" s="102"/>
      <c r="BT280" s="102"/>
      <c r="BU280" s="102"/>
      <c r="BV280" s="102"/>
      <c r="BW280" s="102"/>
      <c r="BX280" s="102"/>
      <c r="BY280" s="102"/>
      <c r="BZ280" s="102"/>
      <c r="CA280" s="102"/>
      <c r="CB280" s="102"/>
      <c r="CC280" s="102"/>
      <c r="CD280" s="102"/>
      <c r="CE280" s="102"/>
      <c r="CF280" s="102"/>
      <c r="CG280" s="102"/>
      <c r="CH280" s="102"/>
      <c r="CI280" s="102"/>
      <c r="CJ280" s="102"/>
      <c r="CK280" s="102"/>
      <c r="CL280" s="102"/>
      <c r="CM280" s="102"/>
      <c r="CN280" s="102"/>
      <c r="CO280" s="102"/>
      <c r="CP280" s="102"/>
      <c r="CQ280" s="102"/>
      <c r="CR280" s="102"/>
      <c r="CS280" s="102"/>
      <c r="CT280" s="102"/>
      <c r="CU280" s="102"/>
      <c r="CV280" s="102"/>
      <c r="CW280" s="170">
        <f t="shared" si="45"/>
        <v>0</v>
      </c>
      <c r="CX280" s="169" t="e">
        <f t="shared" si="46"/>
        <v>#DIV/0!</v>
      </c>
      <c r="CY280" s="170">
        <f t="shared" si="47"/>
        <v>0</v>
      </c>
      <c r="CZ280" s="169" t="e">
        <f t="shared" si="48"/>
        <v>#DIV/0!</v>
      </c>
      <c r="DA280" s="170">
        <f t="shared" si="49"/>
        <v>0</v>
      </c>
      <c r="DB280" s="169" t="e">
        <f t="shared" si="50"/>
        <v>#DIV/0!</v>
      </c>
      <c r="DC280" s="170">
        <f t="shared" si="51"/>
        <v>0</v>
      </c>
      <c r="DD280" s="169" t="e">
        <f t="shared" si="52"/>
        <v>#DIV/0!</v>
      </c>
      <c r="DE280" s="171" t="e">
        <f t="shared" si="53"/>
        <v>#DIV/0!</v>
      </c>
      <c r="DF280" s="171" t="e">
        <f t="shared" si="54"/>
        <v>#DIV/0!</v>
      </c>
      <c r="DG280" s="102"/>
    </row>
    <row r="281" spans="1:111" ht="47.25">
      <c r="A281" s="137">
        <v>275</v>
      </c>
      <c r="B281" s="105">
        <v>485</v>
      </c>
      <c r="C281" s="106" t="s">
        <v>1097</v>
      </c>
      <c r="D281" s="107" t="s">
        <v>23</v>
      </c>
      <c r="E281" s="106" t="s">
        <v>1096</v>
      </c>
      <c r="F281" s="107" t="s">
        <v>25</v>
      </c>
      <c r="G281" s="102"/>
      <c r="H281" s="102"/>
      <c r="I281" s="102"/>
      <c r="J281" s="102"/>
      <c r="K281" s="122" t="s">
        <v>1169</v>
      </c>
      <c r="L281" s="100" t="s">
        <v>1063</v>
      </c>
      <c r="M281" s="101" t="s">
        <v>648</v>
      </c>
      <c r="N281" s="102"/>
      <c r="O281" s="102"/>
      <c r="P281" s="102"/>
      <c r="Q281" s="102"/>
      <c r="R281" s="102"/>
      <c r="S281" s="102"/>
      <c r="T281" s="102"/>
      <c r="U281" s="102"/>
      <c r="V281" s="102"/>
      <c r="W281" s="102"/>
      <c r="X281" s="139">
        <f t="shared" si="44"/>
        <v>0</v>
      </c>
      <c r="Y281" s="103"/>
      <c r="Z281" s="103"/>
      <c r="AA281" s="103"/>
      <c r="AB281" s="103"/>
      <c r="AC281" s="103"/>
      <c r="AD281" s="103"/>
      <c r="AE281" s="103"/>
      <c r="AF281" s="103"/>
      <c r="AG281" s="103"/>
      <c r="AH281" s="103"/>
      <c r="AI281" s="103"/>
      <c r="AJ281" s="103"/>
      <c r="AK281" s="103"/>
      <c r="AL281" s="103"/>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2"/>
      <c r="BJ281" s="102"/>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c r="CK281" s="102"/>
      <c r="CL281" s="102"/>
      <c r="CM281" s="102"/>
      <c r="CN281" s="102"/>
      <c r="CO281" s="102"/>
      <c r="CP281" s="102"/>
      <c r="CQ281" s="102"/>
      <c r="CR281" s="102"/>
      <c r="CS281" s="102"/>
      <c r="CT281" s="102"/>
      <c r="CU281" s="102"/>
      <c r="CV281" s="102"/>
      <c r="CW281" s="170">
        <f t="shared" si="45"/>
        <v>0</v>
      </c>
      <c r="CX281" s="169" t="e">
        <f t="shared" si="46"/>
        <v>#DIV/0!</v>
      </c>
      <c r="CY281" s="170">
        <f t="shared" si="47"/>
        <v>0</v>
      </c>
      <c r="CZ281" s="169" t="e">
        <f t="shared" si="48"/>
        <v>#DIV/0!</v>
      </c>
      <c r="DA281" s="170">
        <f t="shared" si="49"/>
        <v>0</v>
      </c>
      <c r="DB281" s="169" t="e">
        <f t="shared" si="50"/>
        <v>#DIV/0!</v>
      </c>
      <c r="DC281" s="170">
        <f t="shared" si="51"/>
        <v>0</v>
      </c>
      <c r="DD281" s="169" t="e">
        <f t="shared" si="52"/>
        <v>#DIV/0!</v>
      </c>
      <c r="DE281" s="171" t="e">
        <f t="shared" si="53"/>
        <v>#DIV/0!</v>
      </c>
      <c r="DF281" s="171" t="e">
        <f t="shared" si="54"/>
        <v>#DIV/0!</v>
      </c>
      <c r="DG281" s="102"/>
    </row>
    <row r="282" spans="1:111" ht="47.25">
      <c r="A282" s="137">
        <v>276</v>
      </c>
      <c r="B282" s="105">
        <v>486</v>
      </c>
      <c r="C282" s="106" t="s">
        <v>910</v>
      </c>
      <c r="D282" s="107" t="s">
        <v>26</v>
      </c>
      <c r="E282" s="106" t="s">
        <v>911</v>
      </c>
      <c r="F282" s="107" t="s">
        <v>105</v>
      </c>
      <c r="G282" s="102"/>
      <c r="H282" s="102"/>
      <c r="I282" s="102"/>
      <c r="J282" s="102"/>
      <c r="K282" s="122" t="s">
        <v>1169</v>
      </c>
      <c r="L282" s="100" t="s">
        <v>1063</v>
      </c>
      <c r="M282" s="101" t="s">
        <v>648</v>
      </c>
      <c r="N282" s="102"/>
      <c r="O282" s="102"/>
      <c r="P282" s="102"/>
      <c r="Q282" s="102"/>
      <c r="R282" s="102"/>
      <c r="S282" s="102"/>
      <c r="T282" s="102"/>
      <c r="U282" s="102"/>
      <c r="V282" s="102"/>
      <c r="W282" s="102"/>
      <c r="X282" s="139">
        <f t="shared" si="44"/>
        <v>0</v>
      </c>
      <c r="Y282" s="103"/>
      <c r="Z282" s="103"/>
      <c r="AA282" s="103"/>
      <c r="AB282" s="103"/>
      <c r="AC282" s="103"/>
      <c r="AD282" s="103"/>
      <c r="AE282" s="103"/>
      <c r="AF282" s="103"/>
      <c r="AG282" s="103"/>
      <c r="AH282" s="103"/>
      <c r="AI282" s="103"/>
      <c r="AJ282" s="103"/>
      <c r="AK282" s="103"/>
      <c r="AL282" s="103"/>
      <c r="AM282" s="103"/>
      <c r="AN282" s="103"/>
      <c r="AO282" s="103"/>
      <c r="AP282" s="103"/>
      <c r="AQ282" s="103"/>
      <c r="AR282" s="103"/>
      <c r="AS282" s="103"/>
      <c r="AT282" s="103"/>
      <c r="AU282" s="103"/>
      <c r="AV282" s="103"/>
      <c r="AW282" s="103"/>
      <c r="AX282" s="103"/>
      <c r="AY282" s="103"/>
      <c r="AZ282" s="103"/>
      <c r="BA282" s="103"/>
      <c r="BB282" s="103"/>
      <c r="BC282" s="103"/>
      <c r="BD282" s="103"/>
      <c r="BE282" s="103"/>
      <c r="BF282" s="103"/>
      <c r="BG282" s="103"/>
      <c r="BH282" s="103"/>
      <c r="BI282" s="102"/>
      <c r="BJ282" s="102"/>
      <c r="BK282" s="102"/>
      <c r="BL282" s="102"/>
      <c r="BM282" s="102"/>
      <c r="BN282" s="102"/>
      <c r="BO282" s="102"/>
      <c r="BP282" s="102"/>
      <c r="BQ282" s="102"/>
      <c r="BR282" s="102"/>
      <c r="BS282" s="102"/>
      <c r="BT282" s="102"/>
      <c r="BU282" s="102"/>
      <c r="BV282" s="102"/>
      <c r="BW282" s="102"/>
      <c r="BX282" s="102"/>
      <c r="BY282" s="102"/>
      <c r="BZ282" s="102"/>
      <c r="CA282" s="102"/>
      <c r="CB282" s="102"/>
      <c r="CC282" s="102"/>
      <c r="CD282" s="102"/>
      <c r="CE282" s="102"/>
      <c r="CF282" s="102"/>
      <c r="CG282" s="102"/>
      <c r="CH282" s="102"/>
      <c r="CI282" s="102"/>
      <c r="CJ282" s="102"/>
      <c r="CK282" s="102"/>
      <c r="CL282" s="102"/>
      <c r="CM282" s="102"/>
      <c r="CN282" s="102"/>
      <c r="CO282" s="102"/>
      <c r="CP282" s="102"/>
      <c r="CQ282" s="102"/>
      <c r="CR282" s="102"/>
      <c r="CS282" s="102"/>
      <c r="CT282" s="102"/>
      <c r="CU282" s="102"/>
      <c r="CV282" s="102"/>
      <c r="CW282" s="170">
        <f t="shared" si="45"/>
        <v>0</v>
      </c>
      <c r="CX282" s="169" t="e">
        <f t="shared" si="46"/>
        <v>#DIV/0!</v>
      </c>
      <c r="CY282" s="170">
        <f t="shared" si="47"/>
        <v>0</v>
      </c>
      <c r="CZ282" s="169" t="e">
        <f t="shared" si="48"/>
        <v>#DIV/0!</v>
      </c>
      <c r="DA282" s="170">
        <f t="shared" si="49"/>
        <v>0</v>
      </c>
      <c r="DB282" s="169" t="e">
        <f t="shared" si="50"/>
        <v>#DIV/0!</v>
      </c>
      <c r="DC282" s="170">
        <f t="shared" si="51"/>
        <v>0</v>
      </c>
      <c r="DD282" s="169" t="e">
        <f t="shared" si="52"/>
        <v>#DIV/0!</v>
      </c>
      <c r="DE282" s="171" t="e">
        <f t="shared" si="53"/>
        <v>#DIV/0!</v>
      </c>
      <c r="DF282" s="171" t="e">
        <f t="shared" si="54"/>
        <v>#DIV/0!</v>
      </c>
      <c r="DG282" s="102"/>
    </row>
    <row r="283" spans="1:111" ht="19.5" customHeight="1">
      <c r="A283" s="137">
        <v>277</v>
      </c>
      <c r="B283" s="95">
        <v>487</v>
      </c>
      <c r="C283" s="234" t="s">
        <v>1005</v>
      </c>
      <c r="D283" s="234"/>
      <c r="E283" s="234"/>
      <c r="F283" s="96" t="s">
        <v>1146</v>
      </c>
      <c r="G283" s="96" t="s">
        <v>1146</v>
      </c>
      <c r="H283" s="96" t="s">
        <v>1146</v>
      </c>
      <c r="I283" s="96" t="s">
        <v>1146</v>
      </c>
      <c r="J283" s="96" t="s">
        <v>1146</v>
      </c>
      <c r="K283" s="96" t="s">
        <v>1146</v>
      </c>
      <c r="L283" s="96" t="s">
        <v>1146</v>
      </c>
      <c r="M283" s="96" t="s">
        <v>1146</v>
      </c>
      <c r="N283" s="96" t="s">
        <v>1146</v>
      </c>
      <c r="O283" s="96" t="s">
        <v>1146</v>
      </c>
      <c r="P283" s="96" t="s">
        <v>1146</v>
      </c>
      <c r="Q283" s="96" t="s">
        <v>1146</v>
      </c>
      <c r="R283" s="96" t="s">
        <v>1146</v>
      </c>
      <c r="S283" s="96" t="s">
        <v>1146</v>
      </c>
      <c r="T283" s="96" t="s">
        <v>1146</v>
      </c>
      <c r="U283" s="96" t="s">
        <v>1146</v>
      </c>
      <c r="V283" s="96" t="s">
        <v>1146</v>
      </c>
      <c r="W283" s="96" t="s">
        <v>1146</v>
      </c>
      <c r="X283" s="96" t="s">
        <v>1146</v>
      </c>
      <c r="Y283" s="96" t="s">
        <v>1146</v>
      </c>
      <c r="Z283" s="96" t="s">
        <v>1146</v>
      </c>
      <c r="AA283" s="96" t="s">
        <v>1146</v>
      </c>
      <c r="AB283" s="96" t="s">
        <v>1146</v>
      </c>
      <c r="AC283" s="96" t="s">
        <v>1146</v>
      </c>
      <c r="AD283" s="96" t="s">
        <v>1146</v>
      </c>
      <c r="AE283" s="96" t="s">
        <v>1146</v>
      </c>
      <c r="AF283" s="96" t="s">
        <v>1146</v>
      </c>
      <c r="AG283" s="96" t="s">
        <v>1146</v>
      </c>
      <c r="AH283" s="96" t="s">
        <v>1146</v>
      </c>
      <c r="AI283" s="96" t="s">
        <v>1146</v>
      </c>
      <c r="AJ283" s="96" t="s">
        <v>1146</v>
      </c>
      <c r="AK283" s="96" t="s">
        <v>1146</v>
      </c>
      <c r="AL283" s="96" t="s">
        <v>1146</v>
      </c>
      <c r="AM283" s="96" t="s">
        <v>1146</v>
      </c>
      <c r="AN283" s="96" t="s">
        <v>1146</v>
      </c>
      <c r="AO283" s="96" t="s">
        <v>1146</v>
      </c>
      <c r="AP283" s="96" t="s">
        <v>1146</v>
      </c>
      <c r="AQ283" s="96" t="s">
        <v>1146</v>
      </c>
      <c r="AR283" s="96" t="s">
        <v>1146</v>
      </c>
      <c r="AS283" s="96" t="s">
        <v>1146</v>
      </c>
      <c r="AT283" s="96" t="s">
        <v>1146</v>
      </c>
      <c r="AU283" s="96" t="s">
        <v>1146</v>
      </c>
      <c r="AV283" s="96" t="s">
        <v>1146</v>
      </c>
      <c r="AW283" s="96" t="s">
        <v>1146</v>
      </c>
      <c r="AX283" s="96" t="s">
        <v>1146</v>
      </c>
      <c r="AY283" s="96" t="s">
        <v>1146</v>
      </c>
      <c r="AZ283" s="96" t="s">
        <v>1146</v>
      </c>
      <c r="BA283" s="96" t="s">
        <v>1146</v>
      </c>
      <c r="BB283" s="96" t="s">
        <v>1146</v>
      </c>
      <c r="BC283" s="96" t="s">
        <v>1146</v>
      </c>
      <c r="BD283" s="96" t="s">
        <v>1146</v>
      </c>
      <c r="BE283" s="96" t="s">
        <v>1146</v>
      </c>
      <c r="BF283" s="96" t="s">
        <v>1146</v>
      </c>
      <c r="BG283" s="96" t="s">
        <v>1146</v>
      </c>
      <c r="BH283" s="96" t="s">
        <v>1146</v>
      </c>
      <c r="BI283" s="96" t="s">
        <v>1146</v>
      </c>
      <c r="BJ283" s="96" t="s">
        <v>1146</v>
      </c>
      <c r="BK283" s="96" t="s">
        <v>1146</v>
      </c>
      <c r="BL283" s="96" t="s">
        <v>1146</v>
      </c>
      <c r="BM283" s="96" t="s">
        <v>1146</v>
      </c>
      <c r="BN283" s="96" t="s">
        <v>1146</v>
      </c>
      <c r="BO283" s="96" t="s">
        <v>1146</v>
      </c>
      <c r="BP283" s="96" t="s">
        <v>1146</v>
      </c>
      <c r="BQ283" s="96" t="s">
        <v>1146</v>
      </c>
      <c r="BR283" s="96" t="s">
        <v>1146</v>
      </c>
      <c r="BS283" s="96" t="s">
        <v>1146</v>
      </c>
      <c r="BT283" s="96" t="s">
        <v>1146</v>
      </c>
      <c r="BU283" s="96" t="s">
        <v>1146</v>
      </c>
      <c r="BV283" s="96" t="s">
        <v>1146</v>
      </c>
      <c r="BW283" s="96" t="s">
        <v>1146</v>
      </c>
      <c r="BX283" s="96" t="s">
        <v>1146</v>
      </c>
      <c r="BY283" s="96" t="s">
        <v>1146</v>
      </c>
      <c r="BZ283" s="96" t="s">
        <v>1146</v>
      </c>
      <c r="CA283" s="96" t="s">
        <v>1146</v>
      </c>
      <c r="CB283" s="96" t="s">
        <v>1146</v>
      </c>
      <c r="CC283" s="96" t="s">
        <v>1146</v>
      </c>
      <c r="CD283" s="96" t="s">
        <v>1146</v>
      </c>
      <c r="CE283" s="96" t="s">
        <v>1146</v>
      </c>
      <c r="CF283" s="96" t="s">
        <v>1146</v>
      </c>
      <c r="CG283" s="96" t="s">
        <v>1146</v>
      </c>
      <c r="CH283" s="96" t="s">
        <v>1146</v>
      </c>
      <c r="CI283" s="96" t="s">
        <v>1146</v>
      </c>
      <c r="CJ283" s="96" t="s">
        <v>1146</v>
      </c>
      <c r="CK283" s="96" t="s">
        <v>1146</v>
      </c>
      <c r="CL283" s="96" t="s">
        <v>1146</v>
      </c>
      <c r="CM283" s="96" t="s">
        <v>1146</v>
      </c>
      <c r="CN283" s="96" t="s">
        <v>1146</v>
      </c>
      <c r="CO283" s="96" t="s">
        <v>1146</v>
      </c>
      <c r="CP283" s="96" t="s">
        <v>1146</v>
      </c>
      <c r="CQ283" s="96" t="s">
        <v>1146</v>
      </c>
      <c r="CR283" s="96" t="s">
        <v>1146</v>
      </c>
      <c r="CS283" s="96" t="s">
        <v>1146</v>
      </c>
      <c r="CT283" s="96" t="s">
        <v>1146</v>
      </c>
      <c r="CU283" s="96" t="s">
        <v>1146</v>
      </c>
      <c r="CV283" s="96" t="s">
        <v>1146</v>
      </c>
      <c r="CW283" s="96" t="s">
        <v>1146</v>
      </c>
      <c r="CX283" s="96" t="s">
        <v>1146</v>
      </c>
      <c r="CY283" s="96" t="s">
        <v>1146</v>
      </c>
      <c r="CZ283" s="96" t="s">
        <v>1146</v>
      </c>
      <c r="DA283" s="96" t="s">
        <v>1146</v>
      </c>
      <c r="DB283" s="96" t="s">
        <v>1146</v>
      </c>
      <c r="DC283" s="96" t="s">
        <v>1146</v>
      </c>
      <c r="DD283" s="96" t="s">
        <v>1146</v>
      </c>
      <c r="DE283" s="96" t="s">
        <v>1146</v>
      </c>
      <c r="DF283" s="96" t="s">
        <v>1146</v>
      </c>
      <c r="DG283" s="96" t="s">
        <v>1146</v>
      </c>
    </row>
    <row r="284" spans="1:111" ht="19.5" customHeight="1">
      <c r="A284" s="137">
        <v>278</v>
      </c>
      <c r="B284" s="95">
        <v>488</v>
      </c>
      <c r="C284" s="234" t="s">
        <v>1006</v>
      </c>
      <c r="D284" s="234"/>
      <c r="E284" s="234"/>
      <c r="F284" s="96" t="s">
        <v>1146</v>
      </c>
      <c r="G284" s="96" t="s">
        <v>1146</v>
      </c>
      <c r="H284" s="96" t="s">
        <v>1146</v>
      </c>
      <c r="I284" s="96" t="s">
        <v>1146</v>
      </c>
      <c r="J284" s="96" t="s">
        <v>1146</v>
      </c>
      <c r="K284" s="96" t="s">
        <v>1146</v>
      </c>
      <c r="L284" s="96" t="s">
        <v>1146</v>
      </c>
      <c r="M284" s="96" t="s">
        <v>1146</v>
      </c>
      <c r="N284" s="96" t="s">
        <v>1146</v>
      </c>
      <c r="O284" s="96" t="s">
        <v>1146</v>
      </c>
      <c r="P284" s="96" t="s">
        <v>1146</v>
      </c>
      <c r="Q284" s="96" t="s">
        <v>1146</v>
      </c>
      <c r="R284" s="96" t="s">
        <v>1146</v>
      </c>
      <c r="S284" s="96" t="s">
        <v>1146</v>
      </c>
      <c r="T284" s="96" t="s">
        <v>1146</v>
      </c>
      <c r="U284" s="96" t="s">
        <v>1146</v>
      </c>
      <c r="V284" s="96" t="s">
        <v>1146</v>
      </c>
      <c r="W284" s="96" t="s">
        <v>1146</v>
      </c>
      <c r="X284" s="96" t="s">
        <v>1146</v>
      </c>
      <c r="Y284" s="96" t="s">
        <v>1146</v>
      </c>
      <c r="Z284" s="96" t="s">
        <v>1146</v>
      </c>
      <c r="AA284" s="96" t="s">
        <v>1146</v>
      </c>
      <c r="AB284" s="96" t="s">
        <v>1146</v>
      </c>
      <c r="AC284" s="96" t="s">
        <v>1146</v>
      </c>
      <c r="AD284" s="96" t="s">
        <v>1146</v>
      </c>
      <c r="AE284" s="96" t="s">
        <v>1146</v>
      </c>
      <c r="AF284" s="96" t="s">
        <v>1146</v>
      </c>
      <c r="AG284" s="96" t="s">
        <v>1146</v>
      </c>
      <c r="AH284" s="96" t="s">
        <v>1146</v>
      </c>
      <c r="AI284" s="96" t="s">
        <v>1146</v>
      </c>
      <c r="AJ284" s="96" t="s">
        <v>1146</v>
      </c>
      <c r="AK284" s="96" t="s">
        <v>1146</v>
      </c>
      <c r="AL284" s="96" t="s">
        <v>1146</v>
      </c>
      <c r="AM284" s="96" t="s">
        <v>1146</v>
      </c>
      <c r="AN284" s="96" t="s">
        <v>1146</v>
      </c>
      <c r="AO284" s="96" t="s">
        <v>1146</v>
      </c>
      <c r="AP284" s="96" t="s">
        <v>1146</v>
      </c>
      <c r="AQ284" s="96" t="s">
        <v>1146</v>
      </c>
      <c r="AR284" s="96" t="s">
        <v>1146</v>
      </c>
      <c r="AS284" s="96" t="s">
        <v>1146</v>
      </c>
      <c r="AT284" s="96" t="s">
        <v>1146</v>
      </c>
      <c r="AU284" s="96" t="s">
        <v>1146</v>
      </c>
      <c r="AV284" s="96" t="s">
        <v>1146</v>
      </c>
      <c r="AW284" s="96" t="s">
        <v>1146</v>
      </c>
      <c r="AX284" s="96" t="s">
        <v>1146</v>
      </c>
      <c r="AY284" s="96" t="s">
        <v>1146</v>
      </c>
      <c r="AZ284" s="96" t="s">
        <v>1146</v>
      </c>
      <c r="BA284" s="96" t="s">
        <v>1146</v>
      </c>
      <c r="BB284" s="96" t="s">
        <v>1146</v>
      </c>
      <c r="BC284" s="96" t="s">
        <v>1146</v>
      </c>
      <c r="BD284" s="96" t="s">
        <v>1146</v>
      </c>
      <c r="BE284" s="96" t="s">
        <v>1146</v>
      </c>
      <c r="BF284" s="96" t="s">
        <v>1146</v>
      </c>
      <c r="BG284" s="96" t="s">
        <v>1146</v>
      </c>
      <c r="BH284" s="96" t="s">
        <v>1146</v>
      </c>
      <c r="BI284" s="96" t="s">
        <v>1146</v>
      </c>
      <c r="BJ284" s="96" t="s">
        <v>1146</v>
      </c>
      <c r="BK284" s="96" t="s">
        <v>1146</v>
      </c>
      <c r="BL284" s="96" t="s">
        <v>1146</v>
      </c>
      <c r="BM284" s="96" t="s">
        <v>1146</v>
      </c>
      <c r="BN284" s="96" t="s">
        <v>1146</v>
      </c>
      <c r="BO284" s="96" t="s">
        <v>1146</v>
      </c>
      <c r="BP284" s="96" t="s">
        <v>1146</v>
      </c>
      <c r="BQ284" s="96" t="s">
        <v>1146</v>
      </c>
      <c r="BR284" s="96" t="s">
        <v>1146</v>
      </c>
      <c r="BS284" s="96" t="s">
        <v>1146</v>
      </c>
      <c r="BT284" s="96" t="s">
        <v>1146</v>
      </c>
      <c r="BU284" s="96" t="s">
        <v>1146</v>
      </c>
      <c r="BV284" s="96" t="s">
        <v>1146</v>
      </c>
      <c r="BW284" s="96" t="s">
        <v>1146</v>
      </c>
      <c r="BX284" s="96" t="s">
        <v>1146</v>
      </c>
      <c r="BY284" s="96" t="s">
        <v>1146</v>
      </c>
      <c r="BZ284" s="96" t="s">
        <v>1146</v>
      </c>
      <c r="CA284" s="96" t="s">
        <v>1146</v>
      </c>
      <c r="CB284" s="96" t="s">
        <v>1146</v>
      </c>
      <c r="CC284" s="96" t="s">
        <v>1146</v>
      </c>
      <c r="CD284" s="96" t="s">
        <v>1146</v>
      </c>
      <c r="CE284" s="96" t="s">
        <v>1146</v>
      </c>
      <c r="CF284" s="96" t="s">
        <v>1146</v>
      </c>
      <c r="CG284" s="96" t="s">
        <v>1146</v>
      </c>
      <c r="CH284" s="96" t="s">
        <v>1146</v>
      </c>
      <c r="CI284" s="96" t="s">
        <v>1146</v>
      </c>
      <c r="CJ284" s="96" t="s">
        <v>1146</v>
      </c>
      <c r="CK284" s="96" t="s">
        <v>1146</v>
      </c>
      <c r="CL284" s="96" t="s">
        <v>1146</v>
      </c>
      <c r="CM284" s="96" t="s">
        <v>1146</v>
      </c>
      <c r="CN284" s="96" t="s">
        <v>1146</v>
      </c>
      <c r="CO284" s="96" t="s">
        <v>1146</v>
      </c>
      <c r="CP284" s="96" t="s">
        <v>1146</v>
      </c>
      <c r="CQ284" s="96" t="s">
        <v>1146</v>
      </c>
      <c r="CR284" s="96" t="s">
        <v>1146</v>
      </c>
      <c r="CS284" s="96" t="s">
        <v>1146</v>
      </c>
      <c r="CT284" s="96" t="s">
        <v>1146</v>
      </c>
      <c r="CU284" s="96" t="s">
        <v>1146</v>
      </c>
      <c r="CV284" s="96" t="s">
        <v>1146</v>
      </c>
      <c r="CW284" s="96" t="s">
        <v>1146</v>
      </c>
      <c r="CX284" s="96" t="s">
        <v>1146</v>
      </c>
      <c r="CY284" s="96" t="s">
        <v>1146</v>
      </c>
      <c r="CZ284" s="96" t="s">
        <v>1146</v>
      </c>
      <c r="DA284" s="96" t="s">
        <v>1146</v>
      </c>
      <c r="DB284" s="96" t="s">
        <v>1146</v>
      </c>
      <c r="DC284" s="96" t="s">
        <v>1146</v>
      </c>
      <c r="DD284" s="96" t="s">
        <v>1146</v>
      </c>
      <c r="DE284" s="96" t="s">
        <v>1146</v>
      </c>
      <c r="DF284" s="96" t="s">
        <v>1146</v>
      </c>
      <c r="DG284" s="96" t="s">
        <v>1146</v>
      </c>
    </row>
    <row r="285" spans="1:111" ht="110.25">
      <c r="A285" s="137">
        <v>279</v>
      </c>
      <c r="B285" s="105">
        <v>491</v>
      </c>
      <c r="C285" s="104" t="s">
        <v>1161</v>
      </c>
      <c r="D285" s="107" t="s">
        <v>23</v>
      </c>
      <c r="E285" s="108" t="s">
        <v>1100</v>
      </c>
      <c r="F285" s="107" t="s">
        <v>25</v>
      </c>
      <c r="G285" s="102"/>
      <c r="H285" s="102"/>
      <c r="I285" s="102"/>
      <c r="J285" s="102"/>
      <c r="K285" s="122" t="s">
        <v>1169</v>
      </c>
      <c r="L285" s="100" t="s">
        <v>1063</v>
      </c>
      <c r="M285" s="101" t="s">
        <v>648</v>
      </c>
      <c r="N285" s="102"/>
      <c r="O285" s="102"/>
      <c r="P285" s="102"/>
      <c r="Q285" s="102"/>
      <c r="R285" s="102"/>
      <c r="S285" s="102"/>
      <c r="T285" s="102"/>
      <c r="U285" s="102"/>
      <c r="V285" s="102"/>
      <c r="W285" s="102"/>
      <c r="X285" s="139">
        <f t="shared" si="44"/>
        <v>0</v>
      </c>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02"/>
      <c r="CQ285" s="102"/>
      <c r="CR285" s="102"/>
      <c r="CS285" s="102"/>
      <c r="CT285" s="102"/>
      <c r="CU285" s="102"/>
      <c r="CV285" s="102"/>
      <c r="CW285" s="170">
        <f t="shared" si="45"/>
        <v>0</v>
      </c>
      <c r="CX285" s="169" t="e">
        <f t="shared" si="46"/>
        <v>#DIV/0!</v>
      </c>
      <c r="CY285" s="170">
        <f t="shared" si="47"/>
        <v>0</v>
      </c>
      <c r="CZ285" s="169" t="e">
        <f t="shared" si="48"/>
        <v>#DIV/0!</v>
      </c>
      <c r="DA285" s="170">
        <f t="shared" si="49"/>
        <v>0</v>
      </c>
      <c r="DB285" s="169" t="e">
        <f t="shared" si="50"/>
        <v>#DIV/0!</v>
      </c>
      <c r="DC285" s="170">
        <f t="shared" si="51"/>
        <v>0</v>
      </c>
      <c r="DD285" s="169" t="e">
        <f t="shared" si="52"/>
        <v>#DIV/0!</v>
      </c>
      <c r="DE285" s="171" t="e">
        <f t="shared" si="53"/>
        <v>#DIV/0!</v>
      </c>
      <c r="DF285" s="171" t="e">
        <f t="shared" si="54"/>
        <v>#DIV/0!</v>
      </c>
      <c r="DG285" s="102"/>
    </row>
    <row r="286" spans="1:111" ht="31.5">
      <c r="A286" s="137">
        <v>280</v>
      </c>
      <c r="B286" s="105">
        <v>494</v>
      </c>
      <c r="C286" s="106" t="s">
        <v>918</v>
      </c>
      <c r="D286" s="107" t="s">
        <v>23</v>
      </c>
      <c r="E286" s="104" t="s">
        <v>1165</v>
      </c>
      <c r="F286" s="107" t="s">
        <v>25</v>
      </c>
      <c r="G286" s="102"/>
      <c r="H286" s="102"/>
      <c r="I286" s="102"/>
      <c r="J286" s="102"/>
      <c r="K286" s="122" t="s">
        <v>1169</v>
      </c>
      <c r="L286" s="100" t="s">
        <v>1063</v>
      </c>
      <c r="M286" s="101" t="s">
        <v>648</v>
      </c>
      <c r="N286" s="102"/>
      <c r="O286" s="102"/>
      <c r="P286" s="102"/>
      <c r="Q286" s="102"/>
      <c r="R286" s="102"/>
      <c r="S286" s="102"/>
      <c r="T286" s="102"/>
      <c r="U286" s="102"/>
      <c r="V286" s="102"/>
      <c r="W286" s="102"/>
      <c r="X286" s="139">
        <f t="shared" si="44"/>
        <v>0</v>
      </c>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102"/>
      <c r="CS286" s="102"/>
      <c r="CT286" s="102"/>
      <c r="CU286" s="102"/>
      <c r="CV286" s="102"/>
      <c r="CW286" s="170">
        <f t="shared" si="45"/>
        <v>0</v>
      </c>
      <c r="CX286" s="169" t="e">
        <f t="shared" si="46"/>
        <v>#DIV/0!</v>
      </c>
      <c r="CY286" s="170">
        <f t="shared" si="47"/>
        <v>0</v>
      </c>
      <c r="CZ286" s="169" t="e">
        <f t="shared" si="48"/>
        <v>#DIV/0!</v>
      </c>
      <c r="DA286" s="170">
        <f t="shared" si="49"/>
        <v>0</v>
      </c>
      <c r="DB286" s="169" t="e">
        <f t="shared" si="50"/>
        <v>#DIV/0!</v>
      </c>
      <c r="DC286" s="170">
        <f t="shared" si="51"/>
        <v>0</v>
      </c>
      <c r="DD286" s="169" t="e">
        <f t="shared" si="52"/>
        <v>#DIV/0!</v>
      </c>
      <c r="DE286" s="171" t="e">
        <f t="shared" si="53"/>
        <v>#DIV/0!</v>
      </c>
      <c r="DF286" s="171" t="e">
        <f t="shared" si="54"/>
        <v>#DIV/0!</v>
      </c>
      <c r="DG286" s="102"/>
    </row>
    <row r="287" spans="1:111" ht="34.5" customHeight="1">
      <c r="A287" s="137">
        <v>281</v>
      </c>
      <c r="B287" s="105">
        <v>496</v>
      </c>
      <c r="C287" s="106" t="s">
        <v>930</v>
      </c>
      <c r="D287" s="107" t="s">
        <v>23</v>
      </c>
      <c r="E287" s="106" t="s">
        <v>919</v>
      </c>
      <c r="F287" s="107" t="s">
        <v>105</v>
      </c>
      <c r="G287" s="102"/>
      <c r="H287" s="102"/>
      <c r="I287" s="102"/>
      <c r="J287" s="102"/>
      <c r="K287" s="122" t="s">
        <v>1169</v>
      </c>
      <c r="L287" s="100" t="s">
        <v>1063</v>
      </c>
      <c r="M287" s="101" t="s">
        <v>648</v>
      </c>
      <c r="N287" s="102"/>
      <c r="O287" s="102"/>
      <c r="P287" s="102"/>
      <c r="Q287" s="102"/>
      <c r="R287" s="102"/>
      <c r="S287" s="102"/>
      <c r="T287" s="102"/>
      <c r="U287" s="102"/>
      <c r="V287" s="102"/>
      <c r="W287" s="102"/>
      <c r="X287" s="139">
        <f t="shared" si="44"/>
        <v>0</v>
      </c>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2"/>
      <c r="BJ287" s="102"/>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70">
        <f t="shared" si="45"/>
        <v>0</v>
      </c>
      <c r="CX287" s="169" t="e">
        <f t="shared" si="46"/>
        <v>#DIV/0!</v>
      </c>
      <c r="CY287" s="170">
        <f t="shared" si="47"/>
        <v>0</v>
      </c>
      <c r="CZ287" s="169" t="e">
        <f t="shared" si="48"/>
        <v>#DIV/0!</v>
      </c>
      <c r="DA287" s="170">
        <f t="shared" si="49"/>
        <v>0</v>
      </c>
      <c r="DB287" s="169" t="e">
        <f t="shared" si="50"/>
        <v>#DIV/0!</v>
      </c>
      <c r="DC287" s="170">
        <f t="shared" si="51"/>
        <v>0</v>
      </c>
      <c r="DD287" s="169" t="e">
        <f t="shared" si="52"/>
        <v>#DIV/0!</v>
      </c>
      <c r="DE287" s="171" t="e">
        <f t="shared" si="53"/>
        <v>#DIV/0!</v>
      </c>
      <c r="DF287" s="171" t="e">
        <f t="shared" si="54"/>
        <v>#DIV/0!</v>
      </c>
      <c r="DG287" s="102"/>
    </row>
    <row r="288" spans="1:111" ht="36" customHeight="1">
      <c r="A288" s="137">
        <v>282</v>
      </c>
      <c r="B288" s="105">
        <v>500</v>
      </c>
      <c r="C288" s="106" t="s">
        <v>1104</v>
      </c>
      <c r="D288" s="107" t="s">
        <v>23</v>
      </c>
      <c r="E288" s="106" t="s">
        <v>219</v>
      </c>
      <c r="F288" s="107" t="s">
        <v>25</v>
      </c>
      <c r="G288" s="102"/>
      <c r="H288" s="102"/>
      <c r="I288" s="102"/>
      <c r="J288" s="102"/>
      <c r="K288" s="122" t="s">
        <v>1169</v>
      </c>
      <c r="L288" s="100" t="s">
        <v>1063</v>
      </c>
      <c r="M288" s="101" t="s">
        <v>648</v>
      </c>
      <c r="N288" s="102"/>
      <c r="O288" s="102"/>
      <c r="P288" s="102"/>
      <c r="Q288" s="102"/>
      <c r="R288" s="102"/>
      <c r="S288" s="102"/>
      <c r="T288" s="102"/>
      <c r="U288" s="102"/>
      <c r="V288" s="102"/>
      <c r="W288" s="102"/>
      <c r="X288" s="139">
        <f t="shared" si="44"/>
        <v>0</v>
      </c>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2"/>
      <c r="BJ288" s="102"/>
      <c r="BK288" s="102"/>
      <c r="BL288" s="102"/>
      <c r="BM288" s="102"/>
      <c r="BN288" s="102"/>
      <c r="BO288" s="102"/>
      <c r="BP288" s="102"/>
      <c r="BQ288" s="102"/>
      <c r="BR288" s="102"/>
      <c r="BS288" s="102"/>
      <c r="BT288" s="102"/>
      <c r="BU288" s="102"/>
      <c r="BV288" s="102"/>
      <c r="BW288" s="102"/>
      <c r="BX288" s="102"/>
      <c r="BY288" s="102"/>
      <c r="BZ288" s="102"/>
      <c r="CA288" s="102"/>
      <c r="CB288" s="102"/>
      <c r="CC288" s="102"/>
      <c r="CD288" s="102"/>
      <c r="CE288" s="102"/>
      <c r="CF288" s="102"/>
      <c r="CG288" s="102"/>
      <c r="CH288" s="102"/>
      <c r="CI288" s="102"/>
      <c r="CJ288" s="102"/>
      <c r="CK288" s="102"/>
      <c r="CL288" s="102"/>
      <c r="CM288" s="102"/>
      <c r="CN288" s="102"/>
      <c r="CO288" s="102"/>
      <c r="CP288" s="102"/>
      <c r="CQ288" s="102"/>
      <c r="CR288" s="102"/>
      <c r="CS288" s="102"/>
      <c r="CT288" s="102"/>
      <c r="CU288" s="102"/>
      <c r="CV288" s="102"/>
      <c r="CW288" s="170">
        <f t="shared" si="45"/>
        <v>0</v>
      </c>
      <c r="CX288" s="169" t="e">
        <f t="shared" si="46"/>
        <v>#DIV/0!</v>
      </c>
      <c r="CY288" s="170">
        <f t="shared" si="47"/>
        <v>0</v>
      </c>
      <c r="CZ288" s="169" t="e">
        <f t="shared" si="48"/>
        <v>#DIV/0!</v>
      </c>
      <c r="DA288" s="170">
        <f t="shared" si="49"/>
        <v>0</v>
      </c>
      <c r="DB288" s="169" t="e">
        <f t="shared" si="50"/>
        <v>#DIV/0!</v>
      </c>
      <c r="DC288" s="170">
        <f t="shared" si="51"/>
        <v>0</v>
      </c>
      <c r="DD288" s="169" t="e">
        <f t="shared" si="52"/>
        <v>#DIV/0!</v>
      </c>
      <c r="DE288" s="171" t="e">
        <f t="shared" si="53"/>
        <v>#DIV/0!</v>
      </c>
      <c r="DF288" s="171" t="e">
        <f t="shared" si="54"/>
        <v>#DIV/0!</v>
      </c>
      <c r="DG288" s="102"/>
    </row>
    <row r="289" spans="1:111" ht="47.25">
      <c r="A289" s="137">
        <v>283</v>
      </c>
      <c r="B289" s="105">
        <v>503</v>
      </c>
      <c r="C289" s="106" t="s">
        <v>921</v>
      </c>
      <c r="D289" s="107" t="s">
        <v>105</v>
      </c>
      <c r="E289" s="106" t="s">
        <v>920</v>
      </c>
      <c r="F289" s="107" t="s">
        <v>25</v>
      </c>
      <c r="G289" s="102"/>
      <c r="H289" s="102"/>
      <c r="I289" s="102"/>
      <c r="J289" s="102"/>
      <c r="K289" s="122" t="s">
        <v>1169</v>
      </c>
      <c r="L289" s="100" t="s">
        <v>1063</v>
      </c>
      <c r="M289" s="101" t="s">
        <v>648</v>
      </c>
      <c r="N289" s="102"/>
      <c r="O289" s="102"/>
      <c r="P289" s="102"/>
      <c r="Q289" s="102"/>
      <c r="R289" s="102"/>
      <c r="S289" s="102"/>
      <c r="T289" s="102"/>
      <c r="U289" s="102"/>
      <c r="V289" s="102"/>
      <c r="W289" s="102"/>
      <c r="X289" s="139">
        <f t="shared" si="44"/>
        <v>0</v>
      </c>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2"/>
      <c r="BJ289" s="102"/>
      <c r="BK289" s="102"/>
      <c r="BL289" s="102"/>
      <c r="BM289" s="102"/>
      <c r="BN289" s="102"/>
      <c r="BO289" s="102"/>
      <c r="BP289" s="102"/>
      <c r="BQ289" s="102"/>
      <c r="BR289" s="102"/>
      <c r="BS289" s="102"/>
      <c r="BT289" s="102"/>
      <c r="BU289" s="102"/>
      <c r="BV289" s="102"/>
      <c r="BW289" s="102"/>
      <c r="BX289" s="102"/>
      <c r="BY289" s="102"/>
      <c r="BZ289" s="102"/>
      <c r="CA289" s="102"/>
      <c r="CB289" s="102"/>
      <c r="CC289" s="102"/>
      <c r="CD289" s="102"/>
      <c r="CE289" s="102"/>
      <c r="CF289" s="102"/>
      <c r="CG289" s="102"/>
      <c r="CH289" s="102"/>
      <c r="CI289" s="102"/>
      <c r="CJ289" s="102"/>
      <c r="CK289" s="102"/>
      <c r="CL289" s="102"/>
      <c r="CM289" s="102"/>
      <c r="CN289" s="102"/>
      <c r="CO289" s="102"/>
      <c r="CP289" s="102"/>
      <c r="CQ289" s="102"/>
      <c r="CR289" s="102"/>
      <c r="CS289" s="102"/>
      <c r="CT289" s="102"/>
      <c r="CU289" s="102"/>
      <c r="CV289" s="102"/>
      <c r="CW289" s="170">
        <f t="shared" si="45"/>
        <v>0</v>
      </c>
      <c r="CX289" s="169" t="e">
        <f t="shared" si="46"/>
        <v>#DIV/0!</v>
      </c>
      <c r="CY289" s="170">
        <f t="shared" si="47"/>
        <v>0</v>
      </c>
      <c r="CZ289" s="169" t="e">
        <f t="shared" si="48"/>
        <v>#DIV/0!</v>
      </c>
      <c r="DA289" s="170">
        <f t="shared" si="49"/>
        <v>0</v>
      </c>
      <c r="DB289" s="169" t="e">
        <f t="shared" si="50"/>
        <v>#DIV/0!</v>
      </c>
      <c r="DC289" s="170">
        <f t="shared" si="51"/>
        <v>0</v>
      </c>
      <c r="DD289" s="169" t="e">
        <f t="shared" si="52"/>
        <v>#DIV/0!</v>
      </c>
      <c r="DE289" s="171" t="e">
        <f t="shared" si="53"/>
        <v>#DIV/0!</v>
      </c>
      <c r="DF289" s="171" t="e">
        <f t="shared" si="54"/>
        <v>#DIV/0!</v>
      </c>
      <c r="DG289" s="102"/>
    </row>
    <row r="290" spans="1:111" ht="31.5">
      <c r="A290" s="137">
        <v>284</v>
      </c>
      <c r="B290" s="105">
        <v>504</v>
      </c>
      <c r="C290" s="106" t="s">
        <v>1106</v>
      </c>
      <c r="D290" s="107" t="s">
        <v>25</v>
      </c>
      <c r="E290" s="106" t="s">
        <v>925</v>
      </c>
      <c r="F290" s="107" t="s">
        <v>25</v>
      </c>
      <c r="G290" s="102"/>
      <c r="H290" s="102"/>
      <c r="I290" s="102"/>
      <c r="J290" s="102"/>
      <c r="K290" s="122" t="s">
        <v>1169</v>
      </c>
      <c r="L290" s="100" t="s">
        <v>1154</v>
      </c>
      <c r="M290" s="101" t="s">
        <v>648</v>
      </c>
      <c r="N290" s="102"/>
      <c r="O290" s="102"/>
      <c r="P290" s="102"/>
      <c r="Q290" s="102"/>
      <c r="R290" s="102"/>
      <c r="S290" s="102"/>
      <c r="T290" s="102"/>
      <c r="U290" s="102"/>
      <c r="V290" s="102"/>
      <c r="W290" s="102"/>
      <c r="X290" s="139">
        <f t="shared" si="44"/>
        <v>0</v>
      </c>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2"/>
      <c r="BJ290" s="102"/>
      <c r="BK290" s="102"/>
      <c r="BL290" s="102"/>
      <c r="BM290" s="102"/>
      <c r="BN290" s="102"/>
      <c r="BO290" s="102"/>
      <c r="BP290" s="102"/>
      <c r="BQ290" s="102"/>
      <c r="BR290" s="102"/>
      <c r="BS290" s="102"/>
      <c r="BT290" s="102"/>
      <c r="BU290" s="102"/>
      <c r="BV290" s="102"/>
      <c r="BW290" s="102"/>
      <c r="BX290" s="102"/>
      <c r="BY290" s="102"/>
      <c r="BZ290" s="102"/>
      <c r="CA290" s="102"/>
      <c r="CB290" s="102"/>
      <c r="CC290" s="102"/>
      <c r="CD290" s="102"/>
      <c r="CE290" s="102"/>
      <c r="CF290" s="102"/>
      <c r="CG290" s="102"/>
      <c r="CH290" s="102"/>
      <c r="CI290" s="102"/>
      <c r="CJ290" s="102"/>
      <c r="CK290" s="102"/>
      <c r="CL290" s="102"/>
      <c r="CM290" s="102"/>
      <c r="CN290" s="102"/>
      <c r="CO290" s="102"/>
      <c r="CP290" s="102"/>
      <c r="CQ290" s="102"/>
      <c r="CR290" s="102"/>
      <c r="CS290" s="102"/>
      <c r="CT290" s="102"/>
      <c r="CU290" s="102"/>
      <c r="CV290" s="102"/>
      <c r="CW290" s="170">
        <f t="shared" si="45"/>
        <v>0</v>
      </c>
      <c r="CX290" s="169" t="e">
        <f t="shared" si="46"/>
        <v>#DIV/0!</v>
      </c>
      <c r="CY290" s="170">
        <f t="shared" si="47"/>
        <v>0</v>
      </c>
      <c r="CZ290" s="169" t="e">
        <f t="shared" si="48"/>
        <v>#DIV/0!</v>
      </c>
      <c r="DA290" s="170">
        <f t="shared" si="49"/>
        <v>0</v>
      </c>
      <c r="DB290" s="169" t="e">
        <f t="shared" si="50"/>
        <v>#DIV/0!</v>
      </c>
      <c r="DC290" s="170">
        <f t="shared" si="51"/>
        <v>0</v>
      </c>
      <c r="DD290" s="169" t="e">
        <f t="shared" si="52"/>
        <v>#DIV/0!</v>
      </c>
      <c r="DE290" s="171" t="e">
        <f t="shared" si="53"/>
        <v>#DIV/0!</v>
      </c>
      <c r="DF290" s="171" t="e">
        <f t="shared" si="54"/>
        <v>#DIV/0!</v>
      </c>
      <c r="DG290" s="102"/>
    </row>
    <row r="291" spans="1:111" ht="34.5" customHeight="1">
      <c r="A291" s="137">
        <v>285</v>
      </c>
      <c r="B291" s="105">
        <v>506</v>
      </c>
      <c r="C291" s="106" t="s">
        <v>927</v>
      </c>
      <c r="D291" s="107" t="s">
        <v>25</v>
      </c>
      <c r="E291" s="106" t="s">
        <v>1105</v>
      </c>
      <c r="F291" s="107" t="s">
        <v>25</v>
      </c>
      <c r="G291" s="102"/>
      <c r="H291" s="102"/>
      <c r="I291" s="102"/>
      <c r="J291" s="102"/>
      <c r="K291" s="122" t="s">
        <v>1169</v>
      </c>
      <c r="L291" s="100" t="s">
        <v>1063</v>
      </c>
      <c r="M291" s="101" t="s">
        <v>648</v>
      </c>
      <c r="N291" s="102"/>
      <c r="O291" s="102"/>
      <c r="P291" s="102"/>
      <c r="Q291" s="102"/>
      <c r="R291" s="102"/>
      <c r="S291" s="102"/>
      <c r="T291" s="102"/>
      <c r="U291" s="102"/>
      <c r="V291" s="102"/>
      <c r="W291" s="102"/>
      <c r="X291" s="139">
        <f t="shared" si="44"/>
        <v>0</v>
      </c>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2"/>
      <c r="BJ291" s="102"/>
      <c r="BK291" s="102"/>
      <c r="BL291" s="102"/>
      <c r="BM291" s="102"/>
      <c r="BN291" s="102"/>
      <c r="BO291" s="102"/>
      <c r="BP291" s="102"/>
      <c r="BQ291" s="102"/>
      <c r="BR291" s="102"/>
      <c r="BS291" s="102"/>
      <c r="BT291" s="102"/>
      <c r="BU291" s="102"/>
      <c r="BV291" s="102"/>
      <c r="BW291" s="102"/>
      <c r="BX291" s="102"/>
      <c r="BY291" s="102"/>
      <c r="BZ291" s="102"/>
      <c r="CA291" s="102"/>
      <c r="CB291" s="102"/>
      <c r="CC291" s="102"/>
      <c r="CD291" s="102"/>
      <c r="CE291" s="102"/>
      <c r="CF291" s="102"/>
      <c r="CG291" s="102"/>
      <c r="CH291" s="102"/>
      <c r="CI291" s="102"/>
      <c r="CJ291" s="102"/>
      <c r="CK291" s="102"/>
      <c r="CL291" s="102"/>
      <c r="CM291" s="102"/>
      <c r="CN291" s="102"/>
      <c r="CO291" s="102"/>
      <c r="CP291" s="102"/>
      <c r="CQ291" s="102"/>
      <c r="CR291" s="102"/>
      <c r="CS291" s="102"/>
      <c r="CT291" s="102"/>
      <c r="CU291" s="102"/>
      <c r="CV291" s="102"/>
      <c r="CW291" s="170">
        <f t="shared" si="45"/>
        <v>0</v>
      </c>
      <c r="CX291" s="169" t="e">
        <f t="shared" si="46"/>
        <v>#DIV/0!</v>
      </c>
      <c r="CY291" s="170">
        <f t="shared" si="47"/>
        <v>0</v>
      </c>
      <c r="CZ291" s="169" t="e">
        <f t="shared" si="48"/>
        <v>#DIV/0!</v>
      </c>
      <c r="DA291" s="170">
        <f t="shared" si="49"/>
        <v>0</v>
      </c>
      <c r="DB291" s="169" t="e">
        <f t="shared" si="50"/>
        <v>#DIV/0!</v>
      </c>
      <c r="DC291" s="170">
        <f t="shared" si="51"/>
        <v>0</v>
      </c>
      <c r="DD291" s="169" t="e">
        <f t="shared" si="52"/>
        <v>#DIV/0!</v>
      </c>
      <c r="DE291" s="171" t="e">
        <f t="shared" si="53"/>
        <v>#DIV/0!</v>
      </c>
      <c r="DF291" s="171" t="e">
        <f t="shared" si="54"/>
        <v>#DIV/0!</v>
      </c>
      <c r="DG291" s="102"/>
    </row>
    <row r="292" spans="1:111" ht="42" customHeight="1">
      <c r="A292" s="137">
        <v>286</v>
      </c>
      <c r="B292" s="105">
        <v>507</v>
      </c>
      <c r="C292" s="106" t="s">
        <v>932</v>
      </c>
      <c r="D292" s="107" t="s">
        <v>23</v>
      </c>
      <c r="E292" s="106" t="s">
        <v>931</v>
      </c>
      <c r="F292" s="107" t="s">
        <v>105</v>
      </c>
      <c r="G292" s="102"/>
      <c r="H292" s="102"/>
      <c r="I292" s="102"/>
      <c r="J292" s="102"/>
      <c r="K292" s="122" t="s">
        <v>1169</v>
      </c>
      <c r="L292" s="100" t="s">
        <v>1063</v>
      </c>
      <c r="M292" s="101" t="s">
        <v>648</v>
      </c>
      <c r="N292" s="102"/>
      <c r="O292" s="102"/>
      <c r="P292" s="102"/>
      <c r="Q292" s="102"/>
      <c r="R292" s="102"/>
      <c r="S292" s="102"/>
      <c r="T292" s="102"/>
      <c r="U292" s="102"/>
      <c r="V292" s="102"/>
      <c r="W292" s="102"/>
      <c r="X292" s="139">
        <f t="shared" si="44"/>
        <v>0</v>
      </c>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2"/>
      <c r="BJ292" s="102"/>
      <c r="BK292" s="102"/>
      <c r="BL292" s="102"/>
      <c r="BM292" s="102"/>
      <c r="BN292" s="102"/>
      <c r="BO292" s="102"/>
      <c r="BP292" s="102"/>
      <c r="BQ292" s="102"/>
      <c r="BR292" s="102"/>
      <c r="BS292" s="102"/>
      <c r="BT292" s="102"/>
      <c r="BU292" s="102"/>
      <c r="BV292" s="102"/>
      <c r="BW292" s="102"/>
      <c r="BX292" s="102"/>
      <c r="BY292" s="102"/>
      <c r="BZ292" s="102"/>
      <c r="CA292" s="102"/>
      <c r="CB292" s="102"/>
      <c r="CC292" s="102"/>
      <c r="CD292" s="102"/>
      <c r="CE292" s="102"/>
      <c r="CF292" s="102"/>
      <c r="CG292" s="102"/>
      <c r="CH292" s="102"/>
      <c r="CI292" s="102"/>
      <c r="CJ292" s="102"/>
      <c r="CK292" s="102"/>
      <c r="CL292" s="102"/>
      <c r="CM292" s="102"/>
      <c r="CN292" s="102"/>
      <c r="CO292" s="102"/>
      <c r="CP292" s="102"/>
      <c r="CQ292" s="102"/>
      <c r="CR292" s="102"/>
      <c r="CS292" s="102"/>
      <c r="CT292" s="102"/>
      <c r="CU292" s="102"/>
      <c r="CV292" s="102"/>
      <c r="CW292" s="170">
        <f t="shared" si="45"/>
        <v>0</v>
      </c>
      <c r="CX292" s="169" t="e">
        <f t="shared" si="46"/>
        <v>#DIV/0!</v>
      </c>
      <c r="CY292" s="170">
        <f t="shared" si="47"/>
        <v>0</v>
      </c>
      <c r="CZ292" s="169" t="e">
        <f t="shared" si="48"/>
        <v>#DIV/0!</v>
      </c>
      <c r="DA292" s="170">
        <f t="shared" si="49"/>
        <v>0</v>
      </c>
      <c r="DB292" s="169" t="e">
        <f t="shared" si="50"/>
        <v>#DIV/0!</v>
      </c>
      <c r="DC292" s="170">
        <f t="shared" si="51"/>
        <v>0</v>
      </c>
      <c r="DD292" s="169" t="e">
        <f t="shared" si="52"/>
        <v>#DIV/0!</v>
      </c>
      <c r="DE292" s="171" t="e">
        <f t="shared" si="53"/>
        <v>#DIV/0!</v>
      </c>
      <c r="DF292" s="171" t="e">
        <f t="shared" si="54"/>
        <v>#DIV/0!</v>
      </c>
      <c r="DG292" s="102"/>
    </row>
    <row r="293" spans="1:111" ht="19.5" customHeight="1">
      <c r="A293" s="137">
        <v>287</v>
      </c>
      <c r="B293" s="95">
        <v>508</v>
      </c>
      <c r="C293" s="234" t="s">
        <v>1007</v>
      </c>
      <c r="D293" s="234"/>
      <c r="E293" s="234"/>
      <c r="F293" s="96" t="s">
        <v>1146</v>
      </c>
      <c r="G293" s="96" t="s">
        <v>1146</v>
      </c>
      <c r="H293" s="96" t="s">
        <v>1146</v>
      </c>
      <c r="I293" s="96" t="s">
        <v>1146</v>
      </c>
      <c r="J293" s="96" t="s">
        <v>1146</v>
      </c>
      <c r="K293" s="96" t="s">
        <v>1146</v>
      </c>
      <c r="L293" s="96" t="s">
        <v>1146</v>
      </c>
      <c r="M293" s="96" t="s">
        <v>1146</v>
      </c>
      <c r="N293" s="96" t="s">
        <v>1146</v>
      </c>
      <c r="O293" s="96" t="s">
        <v>1146</v>
      </c>
      <c r="P293" s="96" t="s">
        <v>1146</v>
      </c>
      <c r="Q293" s="96" t="s">
        <v>1146</v>
      </c>
      <c r="R293" s="96" t="s">
        <v>1146</v>
      </c>
      <c r="S293" s="96" t="s">
        <v>1146</v>
      </c>
      <c r="T293" s="96" t="s">
        <v>1146</v>
      </c>
      <c r="U293" s="96" t="s">
        <v>1146</v>
      </c>
      <c r="V293" s="96" t="s">
        <v>1146</v>
      </c>
      <c r="W293" s="96" t="s">
        <v>1146</v>
      </c>
      <c r="X293" s="96" t="s">
        <v>1146</v>
      </c>
      <c r="Y293" s="96" t="s">
        <v>1146</v>
      </c>
      <c r="Z293" s="96" t="s">
        <v>1146</v>
      </c>
      <c r="AA293" s="96" t="s">
        <v>1146</v>
      </c>
      <c r="AB293" s="96" t="s">
        <v>1146</v>
      </c>
      <c r="AC293" s="96" t="s">
        <v>1146</v>
      </c>
      <c r="AD293" s="96" t="s">
        <v>1146</v>
      </c>
      <c r="AE293" s="96" t="s">
        <v>1146</v>
      </c>
      <c r="AF293" s="96" t="s">
        <v>1146</v>
      </c>
      <c r="AG293" s="96" t="s">
        <v>1146</v>
      </c>
      <c r="AH293" s="96" t="s">
        <v>1146</v>
      </c>
      <c r="AI293" s="96" t="s">
        <v>1146</v>
      </c>
      <c r="AJ293" s="96" t="s">
        <v>1146</v>
      </c>
      <c r="AK293" s="96" t="s">
        <v>1146</v>
      </c>
      <c r="AL293" s="96" t="s">
        <v>1146</v>
      </c>
      <c r="AM293" s="96" t="s">
        <v>1146</v>
      </c>
      <c r="AN293" s="96" t="s">
        <v>1146</v>
      </c>
      <c r="AO293" s="96" t="s">
        <v>1146</v>
      </c>
      <c r="AP293" s="96" t="s">
        <v>1146</v>
      </c>
      <c r="AQ293" s="96" t="s">
        <v>1146</v>
      </c>
      <c r="AR293" s="96" t="s">
        <v>1146</v>
      </c>
      <c r="AS293" s="96" t="s">
        <v>1146</v>
      </c>
      <c r="AT293" s="96" t="s">
        <v>1146</v>
      </c>
      <c r="AU293" s="96" t="s">
        <v>1146</v>
      </c>
      <c r="AV293" s="96" t="s">
        <v>1146</v>
      </c>
      <c r="AW293" s="96" t="s">
        <v>1146</v>
      </c>
      <c r="AX293" s="96" t="s">
        <v>1146</v>
      </c>
      <c r="AY293" s="96" t="s">
        <v>1146</v>
      </c>
      <c r="AZ293" s="96" t="s">
        <v>1146</v>
      </c>
      <c r="BA293" s="96" t="s">
        <v>1146</v>
      </c>
      <c r="BB293" s="96" t="s">
        <v>1146</v>
      </c>
      <c r="BC293" s="96" t="s">
        <v>1146</v>
      </c>
      <c r="BD293" s="96" t="s">
        <v>1146</v>
      </c>
      <c r="BE293" s="96" t="s">
        <v>1146</v>
      </c>
      <c r="BF293" s="96" t="s">
        <v>1146</v>
      </c>
      <c r="BG293" s="96" t="s">
        <v>1146</v>
      </c>
      <c r="BH293" s="96" t="s">
        <v>1146</v>
      </c>
      <c r="BI293" s="96" t="s">
        <v>1146</v>
      </c>
      <c r="BJ293" s="96" t="s">
        <v>1146</v>
      </c>
      <c r="BK293" s="96" t="s">
        <v>1146</v>
      </c>
      <c r="BL293" s="96" t="s">
        <v>1146</v>
      </c>
      <c r="BM293" s="96" t="s">
        <v>1146</v>
      </c>
      <c r="BN293" s="96" t="s">
        <v>1146</v>
      </c>
      <c r="BO293" s="96" t="s">
        <v>1146</v>
      </c>
      <c r="BP293" s="96" t="s">
        <v>1146</v>
      </c>
      <c r="BQ293" s="96" t="s">
        <v>1146</v>
      </c>
      <c r="BR293" s="96" t="s">
        <v>1146</v>
      </c>
      <c r="BS293" s="96" t="s">
        <v>1146</v>
      </c>
      <c r="BT293" s="96" t="s">
        <v>1146</v>
      </c>
      <c r="BU293" s="96" t="s">
        <v>1146</v>
      </c>
      <c r="BV293" s="96" t="s">
        <v>1146</v>
      </c>
      <c r="BW293" s="96" t="s">
        <v>1146</v>
      </c>
      <c r="BX293" s="96" t="s">
        <v>1146</v>
      </c>
      <c r="BY293" s="96" t="s">
        <v>1146</v>
      </c>
      <c r="BZ293" s="96" t="s">
        <v>1146</v>
      </c>
      <c r="CA293" s="96" t="s">
        <v>1146</v>
      </c>
      <c r="CB293" s="96" t="s">
        <v>1146</v>
      </c>
      <c r="CC293" s="96" t="s">
        <v>1146</v>
      </c>
      <c r="CD293" s="96" t="s">
        <v>1146</v>
      </c>
      <c r="CE293" s="96" t="s">
        <v>1146</v>
      </c>
      <c r="CF293" s="96" t="s">
        <v>1146</v>
      </c>
      <c r="CG293" s="96" t="s">
        <v>1146</v>
      </c>
      <c r="CH293" s="96" t="s">
        <v>1146</v>
      </c>
      <c r="CI293" s="96" t="s">
        <v>1146</v>
      </c>
      <c r="CJ293" s="96" t="s">
        <v>1146</v>
      </c>
      <c r="CK293" s="96" t="s">
        <v>1146</v>
      </c>
      <c r="CL293" s="96" t="s">
        <v>1146</v>
      </c>
      <c r="CM293" s="96" t="s">
        <v>1146</v>
      </c>
      <c r="CN293" s="96" t="s">
        <v>1146</v>
      </c>
      <c r="CO293" s="96" t="s">
        <v>1146</v>
      </c>
      <c r="CP293" s="96" t="s">
        <v>1146</v>
      </c>
      <c r="CQ293" s="96" t="s">
        <v>1146</v>
      </c>
      <c r="CR293" s="96" t="s">
        <v>1146</v>
      </c>
      <c r="CS293" s="96" t="s">
        <v>1146</v>
      </c>
      <c r="CT293" s="96" t="s">
        <v>1146</v>
      </c>
      <c r="CU293" s="96" t="s">
        <v>1146</v>
      </c>
      <c r="CV293" s="96" t="s">
        <v>1146</v>
      </c>
      <c r="CW293" s="96" t="s">
        <v>1146</v>
      </c>
      <c r="CX293" s="96" t="s">
        <v>1146</v>
      </c>
      <c r="CY293" s="96" t="s">
        <v>1146</v>
      </c>
      <c r="CZ293" s="96" t="s">
        <v>1146</v>
      </c>
      <c r="DA293" s="96" t="s">
        <v>1146</v>
      </c>
      <c r="DB293" s="96" t="s">
        <v>1146</v>
      </c>
      <c r="DC293" s="96" t="s">
        <v>1146</v>
      </c>
      <c r="DD293" s="96" t="s">
        <v>1146</v>
      </c>
      <c r="DE293" s="96" t="s">
        <v>1146</v>
      </c>
      <c r="DF293" s="96" t="s">
        <v>1146</v>
      </c>
      <c r="DG293" s="96" t="s">
        <v>1146</v>
      </c>
    </row>
    <row r="294" spans="1:111" ht="34.5" customHeight="1">
      <c r="A294" s="137">
        <v>288</v>
      </c>
      <c r="B294" s="105">
        <v>511</v>
      </c>
      <c r="C294" s="106" t="s">
        <v>933</v>
      </c>
      <c r="D294" s="107" t="s">
        <v>23</v>
      </c>
      <c r="E294" s="106" t="s">
        <v>233</v>
      </c>
      <c r="F294" s="107" t="s">
        <v>25</v>
      </c>
      <c r="G294" s="104" t="s">
        <v>233</v>
      </c>
      <c r="H294" s="104" t="s">
        <v>1209</v>
      </c>
      <c r="I294" s="98" t="s">
        <v>1230</v>
      </c>
      <c r="J294" s="102" t="s">
        <v>1308</v>
      </c>
      <c r="K294" s="122" t="s">
        <v>1169</v>
      </c>
      <c r="L294" s="100" t="s">
        <v>1063</v>
      </c>
      <c r="M294" s="101" t="s">
        <v>648</v>
      </c>
      <c r="N294" s="102"/>
      <c r="O294" s="102"/>
      <c r="P294" s="102"/>
      <c r="Q294" s="102"/>
      <c r="R294" s="102" t="s">
        <v>648</v>
      </c>
      <c r="S294" s="102"/>
      <c r="T294" s="102"/>
      <c r="U294" s="102"/>
      <c r="V294" s="102"/>
      <c r="W294" s="102"/>
      <c r="X294" s="139">
        <f t="shared" si="44"/>
        <v>1</v>
      </c>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02"/>
      <c r="CQ294" s="102"/>
      <c r="CR294" s="102"/>
      <c r="CS294" s="102"/>
      <c r="CT294" s="102"/>
      <c r="CU294" s="102"/>
      <c r="CV294" s="102"/>
      <c r="CW294" s="170">
        <f t="shared" si="45"/>
        <v>0</v>
      </c>
      <c r="CX294" s="169" t="e">
        <f t="shared" si="46"/>
        <v>#DIV/0!</v>
      </c>
      <c r="CY294" s="170">
        <f t="shared" si="47"/>
        <v>0</v>
      </c>
      <c r="CZ294" s="169" t="e">
        <f t="shared" si="48"/>
        <v>#DIV/0!</v>
      </c>
      <c r="DA294" s="170">
        <f t="shared" si="49"/>
        <v>0</v>
      </c>
      <c r="DB294" s="169" t="e">
        <f t="shared" si="50"/>
        <v>#DIV/0!</v>
      </c>
      <c r="DC294" s="170">
        <f t="shared" si="51"/>
        <v>0</v>
      </c>
      <c r="DD294" s="169" t="e">
        <f t="shared" si="52"/>
        <v>#DIV/0!</v>
      </c>
      <c r="DE294" s="171" t="e">
        <f t="shared" si="53"/>
        <v>#DIV/0!</v>
      </c>
      <c r="DF294" s="171" t="e">
        <f t="shared" si="54"/>
        <v>#DIV/0!</v>
      </c>
      <c r="DG294" s="102"/>
    </row>
    <row r="295" spans="1:111" ht="67.5" customHeight="1">
      <c r="A295" s="137">
        <v>289</v>
      </c>
      <c r="B295" s="105">
        <v>514</v>
      </c>
      <c r="C295" s="106" t="s">
        <v>936</v>
      </c>
      <c r="D295" s="107" t="s">
        <v>23</v>
      </c>
      <c r="E295" s="106" t="s">
        <v>937</v>
      </c>
      <c r="F295" s="107" t="s">
        <v>25</v>
      </c>
      <c r="G295" s="104"/>
      <c r="H295" s="104"/>
      <c r="I295" s="98"/>
      <c r="J295" s="102"/>
      <c r="K295" s="122" t="s">
        <v>1169</v>
      </c>
      <c r="L295" s="100" t="s">
        <v>1063</v>
      </c>
      <c r="M295" s="101" t="s">
        <v>648</v>
      </c>
      <c r="N295" s="102"/>
      <c r="O295" s="102"/>
      <c r="P295" s="102"/>
      <c r="Q295" s="102"/>
      <c r="R295" s="102"/>
      <c r="S295" s="102"/>
      <c r="T295" s="102"/>
      <c r="U295" s="102"/>
      <c r="V295" s="102"/>
      <c r="W295" s="102"/>
      <c r="X295" s="139">
        <f t="shared" si="44"/>
        <v>0</v>
      </c>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02"/>
      <c r="CQ295" s="102"/>
      <c r="CR295" s="102"/>
      <c r="CS295" s="102"/>
      <c r="CT295" s="102"/>
      <c r="CU295" s="102"/>
      <c r="CV295" s="102"/>
      <c r="CW295" s="170">
        <f t="shared" si="45"/>
        <v>0</v>
      </c>
      <c r="CX295" s="169" t="e">
        <f t="shared" si="46"/>
        <v>#DIV/0!</v>
      </c>
      <c r="CY295" s="170">
        <f t="shared" si="47"/>
        <v>0</v>
      </c>
      <c r="CZ295" s="169" t="e">
        <f t="shared" si="48"/>
        <v>#DIV/0!</v>
      </c>
      <c r="DA295" s="170">
        <f t="shared" si="49"/>
        <v>0</v>
      </c>
      <c r="DB295" s="169" t="e">
        <f t="shared" si="50"/>
        <v>#DIV/0!</v>
      </c>
      <c r="DC295" s="170">
        <f t="shared" si="51"/>
        <v>0</v>
      </c>
      <c r="DD295" s="169" t="e">
        <f t="shared" si="52"/>
        <v>#DIV/0!</v>
      </c>
      <c r="DE295" s="171" t="e">
        <f t="shared" si="53"/>
        <v>#DIV/0!</v>
      </c>
      <c r="DF295" s="171" t="e">
        <f t="shared" si="54"/>
        <v>#DIV/0!</v>
      </c>
      <c r="DG295" s="102"/>
    </row>
    <row r="296" spans="1:111" ht="48" customHeight="1">
      <c r="A296" s="137">
        <v>290</v>
      </c>
      <c r="B296" s="105">
        <v>517</v>
      </c>
      <c r="C296" s="106" t="s">
        <v>240</v>
      </c>
      <c r="D296" s="107" t="s">
        <v>23</v>
      </c>
      <c r="E296" s="106" t="s">
        <v>938</v>
      </c>
      <c r="F296" s="107" t="s">
        <v>25</v>
      </c>
      <c r="G296" s="102"/>
      <c r="H296" s="102"/>
      <c r="I296" s="102"/>
      <c r="J296" s="102"/>
      <c r="K296" s="122" t="s">
        <v>1169</v>
      </c>
      <c r="L296" s="100" t="s">
        <v>1063</v>
      </c>
      <c r="M296" s="101" t="s">
        <v>648</v>
      </c>
      <c r="N296" s="102"/>
      <c r="O296" s="102"/>
      <c r="P296" s="102"/>
      <c r="Q296" s="102"/>
      <c r="R296" s="102"/>
      <c r="S296" s="102"/>
      <c r="T296" s="102"/>
      <c r="U296" s="102"/>
      <c r="V296" s="102"/>
      <c r="W296" s="102"/>
      <c r="X296" s="139">
        <f t="shared" si="44"/>
        <v>0</v>
      </c>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2"/>
      <c r="BJ296" s="102"/>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102"/>
      <c r="CL296" s="102"/>
      <c r="CM296" s="102"/>
      <c r="CN296" s="102"/>
      <c r="CO296" s="102"/>
      <c r="CP296" s="102"/>
      <c r="CQ296" s="102"/>
      <c r="CR296" s="102"/>
      <c r="CS296" s="102"/>
      <c r="CT296" s="102"/>
      <c r="CU296" s="102"/>
      <c r="CV296" s="102"/>
      <c r="CW296" s="170">
        <f t="shared" si="45"/>
        <v>0</v>
      </c>
      <c r="CX296" s="169" t="e">
        <f t="shared" si="46"/>
        <v>#DIV/0!</v>
      </c>
      <c r="CY296" s="170">
        <f t="shared" si="47"/>
        <v>0</v>
      </c>
      <c r="CZ296" s="169" t="e">
        <f t="shared" si="48"/>
        <v>#DIV/0!</v>
      </c>
      <c r="DA296" s="170">
        <f t="shared" si="49"/>
        <v>0</v>
      </c>
      <c r="DB296" s="169" t="e">
        <f t="shared" si="50"/>
        <v>#DIV/0!</v>
      </c>
      <c r="DC296" s="170">
        <f t="shared" si="51"/>
        <v>0</v>
      </c>
      <c r="DD296" s="169" t="e">
        <f t="shared" si="52"/>
        <v>#DIV/0!</v>
      </c>
      <c r="DE296" s="171" t="e">
        <f t="shared" si="53"/>
        <v>#DIV/0!</v>
      </c>
      <c r="DF296" s="171" t="e">
        <f t="shared" si="54"/>
        <v>#DIV/0!</v>
      </c>
      <c r="DG296" s="102"/>
    </row>
    <row r="297" spans="1:111" ht="19.5" customHeight="1">
      <c r="A297" s="137">
        <v>291</v>
      </c>
      <c r="B297" s="95">
        <v>518</v>
      </c>
      <c r="C297" s="234" t="s">
        <v>612</v>
      </c>
      <c r="D297" s="234"/>
      <c r="E297" s="234"/>
      <c r="F297" s="96" t="s">
        <v>1146</v>
      </c>
      <c r="G297" s="96" t="s">
        <v>1146</v>
      </c>
      <c r="H297" s="96" t="s">
        <v>1146</v>
      </c>
      <c r="I297" s="96" t="s">
        <v>1146</v>
      </c>
      <c r="J297" s="96" t="s">
        <v>1146</v>
      </c>
      <c r="K297" s="96" t="s">
        <v>1146</v>
      </c>
      <c r="L297" s="96" t="s">
        <v>1146</v>
      </c>
      <c r="M297" s="96" t="s">
        <v>1146</v>
      </c>
      <c r="N297" s="96" t="s">
        <v>1146</v>
      </c>
      <c r="O297" s="96" t="s">
        <v>1146</v>
      </c>
      <c r="P297" s="96" t="s">
        <v>1146</v>
      </c>
      <c r="Q297" s="96" t="s">
        <v>1146</v>
      </c>
      <c r="R297" s="96" t="s">
        <v>1146</v>
      </c>
      <c r="S297" s="96" t="s">
        <v>1146</v>
      </c>
      <c r="T297" s="96" t="s">
        <v>1146</v>
      </c>
      <c r="U297" s="96" t="s">
        <v>1146</v>
      </c>
      <c r="V297" s="96" t="s">
        <v>1146</v>
      </c>
      <c r="W297" s="96" t="s">
        <v>1146</v>
      </c>
      <c r="X297" s="96" t="s">
        <v>1146</v>
      </c>
      <c r="Y297" s="96" t="s">
        <v>1146</v>
      </c>
      <c r="Z297" s="96" t="s">
        <v>1146</v>
      </c>
      <c r="AA297" s="96" t="s">
        <v>1146</v>
      </c>
      <c r="AB297" s="96" t="s">
        <v>1146</v>
      </c>
      <c r="AC297" s="96" t="s">
        <v>1146</v>
      </c>
      <c r="AD297" s="96" t="s">
        <v>1146</v>
      </c>
      <c r="AE297" s="96" t="s">
        <v>1146</v>
      </c>
      <c r="AF297" s="96" t="s">
        <v>1146</v>
      </c>
      <c r="AG297" s="96" t="s">
        <v>1146</v>
      </c>
      <c r="AH297" s="96" t="s">
        <v>1146</v>
      </c>
      <c r="AI297" s="96" t="s">
        <v>1146</v>
      </c>
      <c r="AJ297" s="96" t="s">
        <v>1146</v>
      </c>
      <c r="AK297" s="96" t="s">
        <v>1146</v>
      </c>
      <c r="AL297" s="96" t="s">
        <v>1146</v>
      </c>
      <c r="AM297" s="96" t="s">
        <v>1146</v>
      </c>
      <c r="AN297" s="96" t="s">
        <v>1146</v>
      </c>
      <c r="AO297" s="96" t="s">
        <v>1146</v>
      </c>
      <c r="AP297" s="96" t="s">
        <v>1146</v>
      </c>
      <c r="AQ297" s="96" t="s">
        <v>1146</v>
      </c>
      <c r="AR297" s="96" t="s">
        <v>1146</v>
      </c>
      <c r="AS297" s="96" t="s">
        <v>1146</v>
      </c>
      <c r="AT297" s="96" t="s">
        <v>1146</v>
      </c>
      <c r="AU297" s="96" t="s">
        <v>1146</v>
      </c>
      <c r="AV297" s="96" t="s">
        <v>1146</v>
      </c>
      <c r="AW297" s="96" t="s">
        <v>1146</v>
      </c>
      <c r="AX297" s="96" t="s">
        <v>1146</v>
      </c>
      <c r="AY297" s="96" t="s">
        <v>1146</v>
      </c>
      <c r="AZ297" s="96" t="s">
        <v>1146</v>
      </c>
      <c r="BA297" s="96" t="s">
        <v>1146</v>
      </c>
      <c r="BB297" s="96" t="s">
        <v>1146</v>
      </c>
      <c r="BC297" s="96" t="s">
        <v>1146</v>
      </c>
      <c r="BD297" s="96" t="s">
        <v>1146</v>
      </c>
      <c r="BE297" s="96" t="s">
        <v>1146</v>
      </c>
      <c r="BF297" s="96" t="s">
        <v>1146</v>
      </c>
      <c r="BG297" s="96" t="s">
        <v>1146</v>
      </c>
      <c r="BH297" s="96" t="s">
        <v>1146</v>
      </c>
      <c r="BI297" s="96" t="s">
        <v>1146</v>
      </c>
      <c r="BJ297" s="96" t="s">
        <v>1146</v>
      </c>
      <c r="BK297" s="96" t="s">
        <v>1146</v>
      </c>
      <c r="BL297" s="96" t="s">
        <v>1146</v>
      </c>
      <c r="BM297" s="96" t="s">
        <v>1146</v>
      </c>
      <c r="BN297" s="96" t="s">
        <v>1146</v>
      </c>
      <c r="BO297" s="96" t="s">
        <v>1146</v>
      </c>
      <c r="BP297" s="96" t="s">
        <v>1146</v>
      </c>
      <c r="BQ297" s="96" t="s">
        <v>1146</v>
      </c>
      <c r="BR297" s="96" t="s">
        <v>1146</v>
      </c>
      <c r="BS297" s="96" t="s">
        <v>1146</v>
      </c>
      <c r="BT297" s="96" t="s">
        <v>1146</v>
      </c>
      <c r="BU297" s="96" t="s">
        <v>1146</v>
      </c>
      <c r="BV297" s="96" t="s">
        <v>1146</v>
      </c>
      <c r="BW297" s="96" t="s">
        <v>1146</v>
      </c>
      <c r="BX297" s="96" t="s">
        <v>1146</v>
      </c>
      <c r="BY297" s="96" t="s">
        <v>1146</v>
      </c>
      <c r="BZ297" s="96" t="s">
        <v>1146</v>
      </c>
      <c r="CA297" s="96" t="s">
        <v>1146</v>
      </c>
      <c r="CB297" s="96" t="s">
        <v>1146</v>
      </c>
      <c r="CC297" s="96" t="s">
        <v>1146</v>
      </c>
      <c r="CD297" s="96" t="s">
        <v>1146</v>
      </c>
      <c r="CE297" s="96" t="s">
        <v>1146</v>
      </c>
      <c r="CF297" s="96" t="s">
        <v>1146</v>
      </c>
      <c r="CG297" s="96" t="s">
        <v>1146</v>
      </c>
      <c r="CH297" s="96" t="s">
        <v>1146</v>
      </c>
      <c r="CI297" s="96" t="s">
        <v>1146</v>
      </c>
      <c r="CJ297" s="96" t="s">
        <v>1146</v>
      </c>
      <c r="CK297" s="96" t="s">
        <v>1146</v>
      </c>
      <c r="CL297" s="96" t="s">
        <v>1146</v>
      </c>
      <c r="CM297" s="96" t="s">
        <v>1146</v>
      </c>
      <c r="CN297" s="96" t="s">
        <v>1146</v>
      </c>
      <c r="CO297" s="96" t="s">
        <v>1146</v>
      </c>
      <c r="CP297" s="96" t="s">
        <v>1146</v>
      </c>
      <c r="CQ297" s="96" t="s">
        <v>1146</v>
      </c>
      <c r="CR297" s="96" t="s">
        <v>1146</v>
      </c>
      <c r="CS297" s="96" t="s">
        <v>1146</v>
      </c>
      <c r="CT297" s="96" t="s">
        <v>1146</v>
      </c>
      <c r="CU297" s="96" t="s">
        <v>1146</v>
      </c>
      <c r="CV297" s="96" t="s">
        <v>1146</v>
      </c>
      <c r="CW297" s="96" t="s">
        <v>1146</v>
      </c>
      <c r="CX297" s="96" t="s">
        <v>1146</v>
      </c>
      <c r="CY297" s="96" t="s">
        <v>1146</v>
      </c>
      <c r="CZ297" s="96" t="s">
        <v>1146</v>
      </c>
      <c r="DA297" s="96" t="s">
        <v>1146</v>
      </c>
      <c r="DB297" s="96" t="s">
        <v>1146</v>
      </c>
      <c r="DC297" s="96" t="s">
        <v>1146</v>
      </c>
      <c r="DD297" s="96" t="s">
        <v>1146</v>
      </c>
      <c r="DE297" s="96" t="s">
        <v>1146</v>
      </c>
      <c r="DF297" s="96" t="s">
        <v>1146</v>
      </c>
      <c r="DG297" s="96" t="s">
        <v>1146</v>
      </c>
    </row>
    <row r="298" spans="1:111" ht="29.25" customHeight="1">
      <c r="A298" s="137">
        <v>292</v>
      </c>
      <c r="B298" s="95">
        <v>519</v>
      </c>
      <c r="C298" s="234" t="s">
        <v>1008</v>
      </c>
      <c r="D298" s="234"/>
      <c r="E298" s="234"/>
      <c r="F298" s="96" t="s">
        <v>1146</v>
      </c>
      <c r="G298" s="96" t="s">
        <v>1146</v>
      </c>
      <c r="H298" s="96" t="s">
        <v>1146</v>
      </c>
      <c r="I298" s="96" t="s">
        <v>1146</v>
      </c>
      <c r="J298" s="96" t="s">
        <v>1146</v>
      </c>
      <c r="K298" s="96" t="s">
        <v>1146</v>
      </c>
      <c r="L298" s="96" t="s">
        <v>1146</v>
      </c>
      <c r="M298" s="96" t="s">
        <v>1146</v>
      </c>
      <c r="N298" s="96" t="s">
        <v>1146</v>
      </c>
      <c r="O298" s="96" t="s">
        <v>1146</v>
      </c>
      <c r="P298" s="96" t="s">
        <v>1146</v>
      </c>
      <c r="Q298" s="96" t="s">
        <v>1146</v>
      </c>
      <c r="R298" s="96" t="s">
        <v>1146</v>
      </c>
      <c r="S298" s="96" t="s">
        <v>1146</v>
      </c>
      <c r="T298" s="96" t="s">
        <v>1146</v>
      </c>
      <c r="U298" s="96" t="s">
        <v>1146</v>
      </c>
      <c r="V298" s="96" t="s">
        <v>1146</v>
      </c>
      <c r="W298" s="96" t="s">
        <v>1146</v>
      </c>
      <c r="X298" s="96" t="s">
        <v>1146</v>
      </c>
      <c r="Y298" s="96" t="s">
        <v>1146</v>
      </c>
      <c r="Z298" s="96" t="s">
        <v>1146</v>
      </c>
      <c r="AA298" s="96" t="s">
        <v>1146</v>
      </c>
      <c r="AB298" s="96" t="s">
        <v>1146</v>
      </c>
      <c r="AC298" s="96" t="s">
        <v>1146</v>
      </c>
      <c r="AD298" s="96" t="s">
        <v>1146</v>
      </c>
      <c r="AE298" s="96" t="s">
        <v>1146</v>
      </c>
      <c r="AF298" s="96" t="s">
        <v>1146</v>
      </c>
      <c r="AG298" s="96" t="s">
        <v>1146</v>
      </c>
      <c r="AH298" s="96" t="s">
        <v>1146</v>
      </c>
      <c r="AI298" s="96" t="s">
        <v>1146</v>
      </c>
      <c r="AJ298" s="96" t="s">
        <v>1146</v>
      </c>
      <c r="AK298" s="96" t="s">
        <v>1146</v>
      </c>
      <c r="AL298" s="96" t="s">
        <v>1146</v>
      </c>
      <c r="AM298" s="96" t="s">
        <v>1146</v>
      </c>
      <c r="AN298" s="96" t="s">
        <v>1146</v>
      </c>
      <c r="AO298" s="96" t="s">
        <v>1146</v>
      </c>
      <c r="AP298" s="96" t="s">
        <v>1146</v>
      </c>
      <c r="AQ298" s="96" t="s">
        <v>1146</v>
      </c>
      <c r="AR298" s="96" t="s">
        <v>1146</v>
      </c>
      <c r="AS298" s="96" t="s">
        <v>1146</v>
      </c>
      <c r="AT298" s="96" t="s">
        <v>1146</v>
      </c>
      <c r="AU298" s="96" t="s">
        <v>1146</v>
      </c>
      <c r="AV298" s="96" t="s">
        <v>1146</v>
      </c>
      <c r="AW298" s="96" t="s">
        <v>1146</v>
      </c>
      <c r="AX298" s="96" t="s">
        <v>1146</v>
      </c>
      <c r="AY298" s="96" t="s">
        <v>1146</v>
      </c>
      <c r="AZ298" s="96" t="s">
        <v>1146</v>
      </c>
      <c r="BA298" s="96" t="s">
        <v>1146</v>
      </c>
      <c r="BB298" s="96" t="s">
        <v>1146</v>
      </c>
      <c r="BC298" s="96" t="s">
        <v>1146</v>
      </c>
      <c r="BD298" s="96" t="s">
        <v>1146</v>
      </c>
      <c r="BE298" s="96" t="s">
        <v>1146</v>
      </c>
      <c r="BF298" s="96" t="s">
        <v>1146</v>
      </c>
      <c r="BG298" s="96" t="s">
        <v>1146</v>
      </c>
      <c r="BH298" s="96" t="s">
        <v>1146</v>
      </c>
      <c r="BI298" s="96" t="s">
        <v>1146</v>
      </c>
      <c r="BJ298" s="96" t="s">
        <v>1146</v>
      </c>
      <c r="BK298" s="96" t="s">
        <v>1146</v>
      </c>
      <c r="BL298" s="96" t="s">
        <v>1146</v>
      </c>
      <c r="BM298" s="96" t="s">
        <v>1146</v>
      </c>
      <c r="BN298" s="96" t="s">
        <v>1146</v>
      </c>
      <c r="BO298" s="96" t="s">
        <v>1146</v>
      </c>
      <c r="BP298" s="96" t="s">
        <v>1146</v>
      </c>
      <c r="BQ298" s="96" t="s">
        <v>1146</v>
      </c>
      <c r="BR298" s="96" t="s">
        <v>1146</v>
      </c>
      <c r="BS298" s="96" t="s">
        <v>1146</v>
      </c>
      <c r="BT298" s="96" t="s">
        <v>1146</v>
      </c>
      <c r="BU298" s="96" t="s">
        <v>1146</v>
      </c>
      <c r="BV298" s="96" t="s">
        <v>1146</v>
      </c>
      <c r="BW298" s="96" t="s">
        <v>1146</v>
      </c>
      <c r="BX298" s="96" t="s">
        <v>1146</v>
      </c>
      <c r="BY298" s="96" t="s">
        <v>1146</v>
      </c>
      <c r="BZ298" s="96" t="s">
        <v>1146</v>
      </c>
      <c r="CA298" s="96" t="s">
        <v>1146</v>
      </c>
      <c r="CB298" s="96" t="s">
        <v>1146</v>
      </c>
      <c r="CC298" s="96" t="s">
        <v>1146</v>
      </c>
      <c r="CD298" s="96" t="s">
        <v>1146</v>
      </c>
      <c r="CE298" s="96" t="s">
        <v>1146</v>
      </c>
      <c r="CF298" s="96" t="s">
        <v>1146</v>
      </c>
      <c r="CG298" s="96" t="s">
        <v>1146</v>
      </c>
      <c r="CH298" s="96" t="s">
        <v>1146</v>
      </c>
      <c r="CI298" s="96" t="s">
        <v>1146</v>
      </c>
      <c r="CJ298" s="96" t="s">
        <v>1146</v>
      </c>
      <c r="CK298" s="96" t="s">
        <v>1146</v>
      </c>
      <c r="CL298" s="96" t="s">
        <v>1146</v>
      </c>
      <c r="CM298" s="96" t="s">
        <v>1146</v>
      </c>
      <c r="CN298" s="96" t="s">
        <v>1146</v>
      </c>
      <c r="CO298" s="96" t="s">
        <v>1146</v>
      </c>
      <c r="CP298" s="96" t="s">
        <v>1146</v>
      </c>
      <c r="CQ298" s="96" t="s">
        <v>1146</v>
      </c>
      <c r="CR298" s="96" t="s">
        <v>1146</v>
      </c>
      <c r="CS298" s="96" t="s">
        <v>1146</v>
      </c>
      <c r="CT298" s="96" t="s">
        <v>1146</v>
      </c>
      <c r="CU298" s="96" t="s">
        <v>1146</v>
      </c>
      <c r="CV298" s="96" t="s">
        <v>1146</v>
      </c>
      <c r="CW298" s="96" t="s">
        <v>1146</v>
      </c>
      <c r="CX298" s="96" t="s">
        <v>1146</v>
      </c>
      <c r="CY298" s="96" t="s">
        <v>1146</v>
      </c>
      <c r="CZ298" s="96" t="s">
        <v>1146</v>
      </c>
      <c r="DA298" s="96" t="s">
        <v>1146</v>
      </c>
      <c r="DB298" s="96" t="s">
        <v>1146</v>
      </c>
      <c r="DC298" s="96" t="s">
        <v>1146</v>
      </c>
      <c r="DD298" s="96" t="s">
        <v>1146</v>
      </c>
      <c r="DE298" s="96" t="s">
        <v>1146</v>
      </c>
      <c r="DF298" s="96" t="s">
        <v>1146</v>
      </c>
      <c r="DG298" s="96" t="s">
        <v>1146</v>
      </c>
    </row>
    <row r="299" spans="1:111" ht="99" customHeight="1">
      <c r="A299" s="137">
        <v>293</v>
      </c>
      <c r="B299" s="105">
        <v>522</v>
      </c>
      <c r="C299" s="108" t="s">
        <v>943</v>
      </c>
      <c r="D299" s="107" t="s">
        <v>23</v>
      </c>
      <c r="E299" s="104" t="s">
        <v>1107</v>
      </c>
      <c r="F299" s="110" t="s">
        <v>25</v>
      </c>
      <c r="G299" s="102"/>
      <c r="H299" s="102"/>
      <c r="I299" s="102"/>
      <c r="J299" s="102"/>
      <c r="K299" s="99" t="s">
        <v>1137</v>
      </c>
      <c r="L299" s="100" t="s">
        <v>1063</v>
      </c>
      <c r="M299" s="101" t="s">
        <v>648</v>
      </c>
      <c r="N299" s="102"/>
      <c r="O299" s="102"/>
      <c r="P299" s="102"/>
      <c r="Q299" s="102"/>
      <c r="R299" s="102"/>
      <c r="S299" s="102"/>
      <c r="T299" s="102"/>
      <c r="U299" s="102"/>
      <c r="V299" s="102"/>
      <c r="W299" s="102"/>
      <c r="X299" s="139">
        <f t="shared" si="44"/>
        <v>0</v>
      </c>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3"/>
      <c r="BD299" s="103"/>
      <c r="BE299" s="103"/>
      <c r="BF299" s="103"/>
      <c r="BG299" s="103"/>
      <c r="BH299" s="103"/>
      <c r="BI299" s="102"/>
      <c r="BJ299" s="102"/>
      <c r="BK299" s="102"/>
      <c r="BL299" s="102"/>
      <c r="BM299" s="102"/>
      <c r="BN299" s="102"/>
      <c r="BO299" s="102"/>
      <c r="BP299" s="102"/>
      <c r="BQ299" s="102"/>
      <c r="BR299" s="102"/>
      <c r="BS299" s="102"/>
      <c r="BT299" s="102"/>
      <c r="BU299" s="102"/>
      <c r="BV299" s="102"/>
      <c r="BW299" s="102"/>
      <c r="BX299" s="102"/>
      <c r="BY299" s="102"/>
      <c r="BZ299" s="102"/>
      <c r="CA299" s="102"/>
      <c r="CB299" s="102"/>
      <c r="CC299" s="102"/>
      <c r="CD299" s="102"/>
      <c r="CE299" s="102"/>
      <c r="CF299" s="102"/>
      <c r="CG299" s="102"/>
      <c r="CH299" s="102"/>
      <c r="CI299" s="102"/>
      <c r="CJ299" s="102"/>
      <c r="CK299" s="102"/>
      <c r="CL299" s="102"/>
      <c r="CM299" s="102"/>
      <c r="CN299" s="102"/>
      <c r="CO299" s="102"/>
      <c r="CP299" s="102"/>
      <c r="CQ299" s="102"/>
      <c r="CR299" s="102"/>
      <c r="CS299" s="102"/>
      <c r="CT299" s="102"/>
      <c r="CU299" s="102"/>
      <c r="CV299" s="102"/>
      <c r="CW299" s="170">
        <f t="shared" si="45"/>
        <v>0</v>
      </c>
      <c r="CX299" s="169" t="e">
        <f t="shared" si="46"/>
        <v>#DIV/0!</v>
      </c>
      <c r="CY299" s="170">
        <f t="shared" si="47"/>
        <v>0</v>
      </c>
      <c r="CZ299" s="169" t="e">
        <f t="shared" si="48"/>
        <v>#DIV/0!</v>
      </c>
      <c r="DA299" s="170">
        <f t="shared" si="49"/>
        <v>0</v>
      </c>
      <c r="DB299" s="169" t="e">
        <f t="shared" si="50"/>
        <v>#DIV/0!</v>
      </c>
      <c r="DC299" s="170">
        <f t="shared" si="51"/>
        <v>0</v>
      </c>
      <c r="DD299" s="169" t="e">
        <f t="shared" si="52"/>
        <v>#DIV/0!</v>
      </c>
      <c r="DE299" s="171" t="e">
        <f t="shared" si="53"/>
        <v>#DIV/0!</v>
      </c>
      <c r="DF299" s="171" t="e">
        <f t="shared" si="54"/>
        <v>#DIV/0!</v>
      </c>
      <c r="DG299" s="102"/>
    </row>
    <row r="300" spans="1:111" ht="81.75" customHeight="1">
      <c r="A300" s="137">
        <v>294</v>
      </c>
      <c r="B300" s="105">
        <v>523</v>
      </c>
      <c r="C300" s="106" t="s">
        <v>1153</v>
      </c>
      <c r="D300" s="107" t="s">
        <v>23</v>
      </c>
      <c r="E300" s="106" t="s">
        <v>1108</v>
      </c>
      <c r="F300" s="107" t="s">
        <v>23</v>
      </c>
      <c r="G300" s="106"/>
      <c r="H300" s="115"/>
      <c r="I300" s="116"/>
      <c r="J300" s="102"/>
      <c r="K300" s="99" t="s">
        <v>1137</v>
      </c>
      <c r="L300" s="100" t="s">
        <v>1154</v>
      </c>
      <c r="M300" s="101" t="s">
        <v>648</v>
      </c>
      <c r="N300" s="102"/>
      <c r="O300" s="102"/>
      <c r="P300" s="102"/>
      <c r="Q300" s="102"/>
      <c r="R300" s="102"/>
      <c r="S300" s="102"/>
      <c r="T300" s="102"/>
      <c r="U300" s="102"/>
      <c r="V300" s="102"/>
      <c r="W300" s="102"/>
      <c r="X300" s="139">
        <f t="shared" si="44"/>
        <v>0</v>
      </c>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02"/>
      <c r="CE300" s="102"/>
      <c r="CF300" s="102"/>
      <c r="CG300" s="102"/>
      <c r="CH300" s="102"/>
      <c r="CI300" s="102"/>
      <c r="CJ300" s="102"/>
      <c r="CK300" s="102"/>
      <c r="CL300" s="102"/>
      <c r="CM300" s="102"/>
      <c r="CN300" s="102"/>
      <c r="CO300" s="102"/>
      <c r="CP300" s="102"/>
      <c r="CQ300" s="102"/>
      <c r="CR300" s="102"/>
      <c r="CS300" s="102"/>
      <c r="CT300" s="102"/>
      <c r="CU300" s="102"/>
      <c r="CV300" s="102"/>
      <c r="CW300" s="170">
        <f t="shared" si="45"/>
        <v>0</v>
      </c>
      <c r="CX300" s="169" t="e">
        <f t="shared" si="46"/>
        <v>#DIV/0!</v>
      </c>
      <c r="CY300" s="170">
        <f t="shared" si="47"/>
        <v>0</v>
      </c>
      <c r="CZ300" s="169" t="e">
        <f t="shared" si="48"/>
        <v>#DIV/0!</v>
      </c>
      <c r="DA300" s="170">
        <f t="shared" si="49"/>
        <v>0</v>
      </c>
      <c r="DB300" s="169" t="e">
        <f t="shared" si="50"/>
        <v>#DIV/0!</v>
      </c>
      <c r="DC300" s="170">
        <f t="shared" si="51"/>
        <v>0</v>
      </c>
      <c r="DD300" s="169" t="e">
        <f t="shared" si="52"/>
        <v>#DIV/0!</v>
      </c>
      <c r="DE300" s="171" t="e">
        <f t="shared" si="53"/>
        <v>#DIV/0!</v>
      </c>
      <c r="DF300" s="171" t="e">
        <f t="shared" si="54"/>
        <v>#DIV/0!</v>
      </c>
      <c r="DG300" s="102"/>
    </row>
    <row r="301" spans="1:111" ht="40.5" customHeight="1">
      <c r="A301" s="137">
        <v>295</v>
      </c>
      <c r="B301" s="240">
        <v>524</v>
      </c>
      <c r="C301" s="242" t="s">
        <v>950</v>
      </c>
      <c r="D301" s="232" t="s">
        <v>23</v>
      </c>
      <c r="E301" s="242" t="s">
        <v>948</v>
      </c>
      <c r="F301" s="232" t="s">
        <v>23</v>
      </c>
      <c r="G301" s="242" t="s">
        <v>948</v>
      </c>
      <c r="H301" s="117" t="s">
        <v>1337</v>
      </c>
      <c r="I301" s="116" t="s">
        <v>1294</v>
      </c>
      <c r="J301" s="102" t="s">
        <v>1351</v>
      </c>
      <c r="K301" s="99" t="s">
        <v>1137</v>
      </c>
      <c r="L301" s="100" t="s">
        <v>1063</v>
      </c>
      <c r="M301" s="101" t="s">
        <v>648</v>
      </c>
      <c r="N301" s="102"/>
      <c r="O301" s="102"/>
      <c r="P301" s="102"/>
      <c r="Q301" s="102"/>
      <c r="R301" s="102"/>
      <c r="S301" s="102"/>
      <c r="T301" s="102"/>
      <c r="U301" s="102"/>
      <c r="V301" s="102" t="s">
        <v>648</v>
      </c>
      <c r="W301" s="102"/>
      <c r="X301" s="139">
        <f t="shared" si="44"/>
        <v>1</v>
      </c>
      <c r="Y301" s="103"/>
      <c r="Z301" s="103"/>
      <c r="AA301" s="103"/>
      <c r="AB301" s="103"/>
      <c r="AC301" s="103"/>
      <c r="AD301" s="103"/>
      <c r="AE301" s="103"/>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2"/>
      <c r="BJ301" s="102"/>
      <c r="BK301" s="102"/>
      <c r="BL301" s="102"/>
      <c r="BM301" s="102"/>
      <c r="BN301" s="102"/>
      <c r="BO301" s="102"/>
      <c r="BP301" s="102"/>
      <c r="BQ301" s="102"/>
      <c r="BR301" s="102"/>
      <c r="BS301" s="102"/>
      <c r="BT301" s="102"/>
      <c r="BU301" s="102"/>
      <c r="BV301" s="102"/>
      <c r="BW301" s="102"/>
      <c r="BX301" s="102"/>
      <c r="BY301" s="102"/>
      <c r="BZ301" s="102"/>
      <c r="CA301" s="102"/>
      <c r="CB301" s="102"/>
      <c r="CC301" s="102"/>
      <c r="CD301" s="102"/>
      <c r="CE301" s="102"/>
      <c r="CF301" s="102"/>
      <c r="CG301" s="102"/>
      <c r="CH301" s="102"/>
      <c r="CI301" s="102"/>
      <c r="CJ301" s="102"/>
      <c r="CK301" s="102"/>
      <c r="CL301" s="102"/>
      <c r="CM301" s="102"/>
      <c r="CN301" s="102"/>
      <c r="CO301" s="102"/>
      <c r="CP301" s="102"/>
      <c r="CQ301" s="102"/>
      <c r="CR301" s="102"/>
      <c r="CS301" s="102"/>
      <c r="CT301" s="102"/>
      <c r="CU301" s="102"/>
      <c r="CV301" s="102"/>
      <c r="CW301" s="170">
        <f t="shared" si="45"/>
        <v>0</v>
      </c>
      <c r="CX301" s="169" t="e">
        <f t="shared" si="46"/>
        <v>#DIV/0!</v>
      </c>
      <c r="CY301" s="170">
        <f t="shared" si="47"/>
        <v>0</v>
      </c>
      <c r="CZ301" s="169" t="e">
        <f t="shared" si="48"/>
        <v>#DIV/0!</v>
      </c>
      <c r="DA301" s="170">
        <f t="shared" si="49"/>
        <v>0</v>
      </c>
      <c r="DB301" s="169" t="e">
        <f t="shared" si="50"/>
        <v>#DIV/0!</v>
      </c>
      <c r="DC301" s="170">
        <f t="shared" si="51"/>
        <v>0</v>
      </c>
      <c r="DD301" s="169" t="e">
        <f t="shared" si="52"/>
        <v>#DIV/0!</v>
      </c>
      <c r="DE301" s="171" t="e">
        <f t="shared" si="53"/>
        <v>#DIV/0!</v>
      </c>
      <c r="DF301" s="171" t="e">
        <f t="shared" si="54"/>
        <v>#DIV/0!</v>
      </c>
      <c r="DG301" s="102"/>
    </row>
    <row r="302" spans="1:111" ht="34.5" customHeight="1">
      <c r="A302" s="137">
        <v>296</v>
      </c>
      <c r="B302" s="241"/>
      <c r="C302" s="243"/>
      <c r="D302" s="233"/>
      <c r="E302" s="243"/>
      <c r="F302" s="233"/>
      <c r="G302" s="243"/>
      <c r="H302" s="117" t="s">
        <v>1337</v>
      </c>
      <c r="I302" s="118" t="s">
        <v>1294</v>
      </c>
      <c r="J302" s="102" t="s">
        <v>1059</v>
      </c>
      <c r="K302" s="99" t="s">
        <v>1137</v>
      </c>
      <c r="L302" s="100" t="s">
        <v>1154</v>
      </c>
      <c r="M302" s="101" t="s">
        <v>648</v>
      </c>
      <c r="N302" s="102"/>
      <c r="O302" s="102"/>
      <c r="P302" s="102"/>
      <c r="Q302" s="102"/>
      <c r="R302" s="102"/>
      <c r="S302" s="102" t="s">
        <v>648</v>
      </c>
      <c r="T302" s="102"/>
      <c r="U302" s="102"/>
      <c r="V302" s="102"/>
      <c r="W302" s="102"/>
      <c r="X302" s="139">
        <f t="shared" si="44"/>
        <v>1</v>
      </c>
      <c r="Y302" s="103"/>
      <c r="Z302" s="103"/>
      <c r="AA302" s="103"/>
      <c r="AB302" s="103"/>
      <c r="AC302" s="103"/>
      <c r="AD302" s="103"/>
      <c r="AE302" s="103"/>
      <c r="AF302" s="103"/>
      <c r="AG302" s="103"/>
      <c r="AH302" s="103"/>
      <c r="AI302" s="103"/>
      <c r="AJ302" s="103"/>
      <c r="AK302" s="103"/>
      <c r="AL302" s="103"/>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2"/>
      <c r="BJ302" s="102"/>
      <c r="BK302" s="102"/>
      <c r="BL302" s="102"/>
      <c r="BM302" s="102"/>
      <c r="BN302" s="102"/>
      <c r="BO302" s="102"/>
      <c r="BP302" s="102"/>
      <c r="BQ302" s="102"/>
      <c r="BR302" s="102"/>
      <c r="BS302" s="102"/>
      <c r="BT302" s="102"/>
      <c r="BU302" s="102"/>
      <c r="BV302" s="102"/>
      <c r="BW302" s="102"/>
      <c r="BX302" s="102"/>
      <c r="BY302" s="102"/>
      <c r="BZ302" s="102"/>
      <c r="CA302" s="102"/>
      <c r="CB302" s="102"/>
      <c r="CC302" s="102"/>
      <c r="CD302" s="102"/>
      <c r="CE302" s="102"/>
      <c r="CF302" s="102"/>
      <c r="CG302" s="102"/>
      <c r="CH302" s="102"/>
      <c r="CI302" s="102"/>
      <c r="CJ302" s="102"/>
      <c r="CK302" s="102"/>
      <c r="CL302" s="102"/>
      <c r="CM302" s="102"/>
      <c r="CN302" s="102"/>
      <c r="CO302" s="102"/>
      <c r="CP302" s="102"/>
      <c r="CQ302" s="102"/>
      <c r="CR302" s="102"/>
      <c r="CS302" s="102"/>
      <c r="CT302" s="102"/>
      <c r="CU302" s="102"/>
      <c r="CV302" s="102"/>
      <c r="CW302" s="170">
        <f t="shared" si="45"/>
        <v>0</v>
      </c>
      <c r="CX302" s="169" t="e">
        <f t="shared" si="46"/>
        <v>#DIV/0!</v>
      </c>
      <c r="CY302" s="170">
        <f t="shared" si="47"/>
        <v>0</v>
      </c>
      <c r="CZ302" s="169" t="e">
        <f t="shared" si="48"/>
        <v>#DIV/0!</v>
      </c>
      <c r="DA302" s="170">
        <f t="shared" si="49"/>
        <v>0</v>
      </c>
      <c r="DB302" s="169" t="e">
        <f t="shared" si="50"/>
        <v>#DIV/0!</v>
      </c>
      <c r="DC302" s="170">
        <f t="shared" si="51"/>
        <v>0</v>
      </c>
      <c r="DD302" s="169" t="e">
        <f t="shared" si="52"/>
        <v>#DIV/0!</v>
      </c>
      <c r="DE302" s="171" t="e">
        <f t="shared" si="53"/>
        <v>#DIV/0!</v>
      </c>
      <c r="DF302" s="171" t="e">
        <f t="shared" si="54"/>
        <v>#DIV/0!</v>
      </c>
      <c r="DG302" s="102"/>
    </row>
    <row r="303" spans="1:111" ht="19.5" customHeight="1">
      <c r="A303" s="137">
        <v>297</v>
      </c>
      <c r="B303" s="95">
        <v>525</v>
      </c>
      <c r="C303" s="234" t="s">
        <v>1009</v>
      </c>
      <c r="D303" s="234"/>
      <c r="E303" s="234"/>
      <c r="F303" s="96" t="s">
        <v>1146</v>
      </c>
      <c r="G303" s="96" t="s">
        <v>1146</v>
      </c>
      <c r="H303" s="96" t="s">
        <v>1146</v>
      </c>
      <c r="I303" s="96" t="s">
        <v>1146</v>
      </c>
      <c r="J303" s="96" t="s">
        <v>1146</v>
      </c>
      <c r="K303" s="96" t="s">
        <v>1146</v>
      </c>
      <c r="L303" s="96" t="s">
        <v>1146</v>
      </c>
      <c r="M303" s="96" t="s">
        <v>1146</v>
      </c>
      <c r="N303" s="96" t="s">
        <v>1146</v>
      </c>
      <c r="O303" s="96" t="s">
        <v>1146</v>
      </c>
      <c r="P303" s="96" t="s">
        <v>1146</v>
      </c>
      <c r="Q303" s="96" t="s">
        <v>1146</v>
      </c>
      <c r="R303" s="96" t="s">
        <v>1146</v>
      </c>
      <c r="S303" s="96" t="s">
        <v>1146</v>
      </c>
      <c r="T303" s="96" t="s">
        <v>1146</v>
      </c>
      <c r="U303" s="96" t="s">
        <v>1146</v>
      </c>
      <c r="V303" s="96" t="s">
        <v>1146</v>
      </c>
      <c r="W303" s="96" t="s">
        <v>1146</v>
      </c>
      <c r="X303" s="96" t="s">
        <v>1146</v>
      </c>
      <c r="Y303" s="96" t="s">
        <v>1146</v>
      </c>
      <c r="Z303" s="96" t="s">
        <v>1146</v>
      </c>
      <c r="AA303" s="96" t="s">
        <v>1146</v>
      </c>
      <c r="AB303" s="96" t="s">
        <v>1146</v>
      </c>
      <c r="AC303" s="96" t="s">
        <v>1146</v>
      </c>
      <c r="AD303" s="96" t="s">
        <v>1146</v>
      </c>
      <c r="AE303" s="96" t="s">
        <v>1146</v>
      </c>
      <c r="AF303" s="96" t="s">
        <v>1146</v>
      </c>
      <c r="AG303" s="96" t="s">
        <v>1146</v>
      </c>
      <c r="AH303" s="96" t="s">
        <v>1146</v>
      </c>
      <c r="AI303" s="96" t="s">
        <v>1146</v>
      </c>
      <c r="AJ303" s="96" t="s">
        <v>1146</v>
      </c>
      <c r="AK303" s="96" t="s">
        <v>1146</v>
      </c>
      <c r="AL303" s="96" t="s">
        <v>1146</v>
      </c>
      <c r="AM303" s="96" t="s">
        <v>1146</v>
      </c>
      <c r="AN303" s="96" t="s">
        <v>1146</v>
      </c>
      <c r="AO303" s="96" t="s">
        <v>1146</v>
      </c>
      <c r="AP303" s="96" t="s">
        <v>1146</v>
      </c>
      <c r="AQ303" s="96" t="s">
        <v>1146</v>
      </c>
      <c r="AR303" s="96" t="s">
        <v>1146</v>
      </c>
      <c r="AS303" s="96" t="s">
        <v>1146</v>
      </c>
      <c r="AT303" s="96" t="s">
        <v>1146</v>
      </c>
      <c r="AU303" s="96" t="s">
        <v>1146</v>
      </c>
      <c r="AV303" s="96" t="s">
        <v>1146</v>
      </c>
      <c r="AW303" s="96" t="s">
        <v>1146</v>
      </c>
      <c r="AX303" s="96" t="s">
        <v>1146</v>
      </c>
      <c r="AY303" s="96" t="s">
        <v>1146</v>
      </c>
      <c r="AZ303" s="96" t="s">
        <v>1146</v>
      </c>
      <c r="BA303" s="96" t="s">
        <v>1146</v>
      </c>
      <c r="BB303" s="96" t="s">
        <v>1146</v>
      </c>
      <c r="BC303" s="96" t="s">
        <v>1146</v>
      </c>
      <c r="BD303" s="96" t="s">
        <v>1146</v>
      </c>
      <c r="BE303" s="96" t="s">
        <v>1146</v>
      </c>
      <c r="BF303" s="96" t="s">
        <v>1146</v>
      </c>
      <c r="BG303" s="96" t="s">
        <v>1146</v>
      </c>
      <c r="BH303" s="96" t="s">
        <v>1146</v>
      </c>
      <c r="BI303" s="96" t="s">
        <v>1146</v>
      </c>
      <c r="BJ303" s="96" t="s">
        <v>1146</v>
      </c>
      <c r="BK303" s="96" t="s">
        <v>1146</v>
      </c>
      <c r="BL303" s="96" t="s">
        <v>1146</v>
      </c>
      <c r="BM303" s="96" t="s">
        <v>1146</v>
      </c>
      <c r="BN303" s="96" t="s">
        <v>1146</v>
      </c>
      <c r="BO303" s="96" t="s">
        <v>1146</v>
      </c>
      <c r="BP303" s="96" t="s">
        <v>1146</v>
      </c>
      <c r="BQ303" s="96" t="s">
        <v>1146</v>
      </c>
      <c r="BR303" s="96" t="s">
        <v>1146</v>
      </c>
      <c r="BS303" s="96" t="s">
        <v>1146</v>
      </c>
      <c r="BT303" s="96" t="s">
        <v>1146</v>
      </c>
      <c r="BU303" s="96" t="s">
        <v>1146</v>
      </c>
      <c r="BV303" s="96" t="s">
        <v>1146</v>
      </c>
      <c r="BW303" s="96" t="s">
        <v>1146</v>
      </c>
      <c r="BX303" s="96" t="s">
        <v>1146</v>
      </c>
      <c r="BY303" s="96" t="s">
        <v>1146</v>
      </c>
      <c r="BZ303" s="96" t="s">
        <v>1146</v>
      </c>
      <c r="CA303" s="96" t="s">
        <v>1146</v>
      </c>
      <c r="CB303" s="96" t="s">
        <v>1146</v>
      </c>
      <c r="CC303" s="96" t="s">
        <v>1146</v>
      </c>
      <c r="CD303" s="96" t="s">
        <v>1146</v>
      </c>
      <c r="CE303" s="96" t="s">
        <v>1146</v>
      </c>
      <c r="CF303" s="96" t="s">
        <v>1146</v>
      </c>
      <c r="CG303" s="96" t="s">
        <v>1146</v>
      </c>
      <c r="CH303" s="96" t="s">
        <v>1146</v>
      </c>
      <c r="CI303" s="96" t="s">
        <v>1146</v>
      </c>
      <c r="CJ303" s="96" t="s">
        <v>1146</v>
      </c>
      <c r="CK303" s="96" t="s">
        <v>1146</v>
      </c>
      <c r="CL303" s="96" t="s">
        <v>1146</v>
      </c>
      <c r="CM303" s="96" t="s">
        <v>1146</v>
      </c>
      <c r="CN303" s="96" t="s">
        <v>1146</v>
      </c>
      <c r="CO303" s="96" t="s">
        <v>1146</v>
      </c>
      <c r="CP303" s="96" t="s">
        <v>1146</v>
      </c>
      <c r="CQ303" s="96" t="s">
        <v>1146</v>
      </c>
      <c r="CR303" s="96" t="s">
        <v>1146</v>
      </c>
      <c r="CS303" s="96" t="s">
        <v>1146</v>
      </c>
      <c r="CT303" s="96" t="s">
        <v>1146</v>
      </c>
      <c r="CU303" s="96" t="s">
        <v>1146</v>
      </c>
      <c r="CV303" s="96" t="s">
        <v>1146</v>
      </c>
      <c r="CW303" s="96" t="s">
        <v>1146</v>
      </c>
      <c r="CX303" s="96" t="s">
        <v>1146</v>
      </c>
      <c r="CY303" s="96" t="s">
        <v>1146</v>
      </c>
      <c r="CZ303" s="96" t="s">
        <v>1146</v>
      </c>
      <c r="DA303" s="96" t="s">
        <v>1146</v>
      </c>
      <c r="DB303" s="96" t="s">
        <v>1146</v>
      </c>
      <c r="DC303" s="96" t="s">
        <v>1146</v>
      </c>
      <c r="DD303" s="96" t="s">
        <v>1146</v>
      </c>
      <c r="DE303" s="96" t="s">
        <v>1146</v>
      </c>
      <c r="DF303" s="96" t="s">
        <v>1146</v>
      </c>
      <c r="DG303" s="96" t="s">
        <v>1146</v>
      </c>
    </row>
    <row r="304" spans="1:111" ht="34.5" customHeight="1">
      <c r="A304" s="137">
        <v>298</v>
      </c>
      <c r="B304" s="105">
        <v>528</v>
      </c>
      <c r="C304" s="106" t="s">
        <v>952</v>
      </c>
      <c r="D304" s="107" t="s">
        <v>25</v>
      </c>
      <c r="E304" s="106" t="s">
        <v>126</v>
      </c>
      <c r="F304" s="107" t="s">
        <v>25</v>
      </c>
      <c r="G304" s="102"/>
      <c r="H304" s="102"/>
      <c r="I304" s="102"/>
      <c r="J304" s="102"/>
      <c r="K304" s="99" t="s">
        <v>1137</v>
      </c>
      <c r="L304" s="100" t="s">
        <v>1063</v>
      </c>
      <c r="M304" s="101" t="s">
        <v>648</v>
      </c>
      <c r="N304" s="102"/>
      <c r="O304" s="102"/>
      <c r="P304" s="102"/>
      <c r="Q304" s="102"/>
      <c r="R304" s="102"/>
      <c r="S304" s="102"/>
      <c r="T304" s="102"/>
      <c r="U304" s="102"/>
      <c r="V304" s="102"/>
      <c r="W304" s="102"/>
      <c r="X304" s="139">
        <f t="shared" si="44"/>
        <v>0</v>
      </c>
      <c r="Y304" s="103"/>
      <c r="Z304" s="103"/>
      <c r="AA304" s="103"/>
      <c r="AB304" s="103"/>
      <c r="AC304" s="103"/>
      <c r="AD304" s="103"/>
      <c r="AE304" s="103"/>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2"/>
      <c r="BJ304" s="102"/>
      <c r="BK304" s="102"/>
      <c r="BL304" s="102"/>
      <c r="BM304" s="102"/>
      <c r="BN304" s="102"/>
      <c r="BO304" s="102"/>
      <c r="BP304" s="102"/>
      <c r="BQ304" s="102"/>
      <c r="BR304" s="102"/>
      <c r="BS304" s="102"/>
      <c r="BT304" s="102"/>
      <c r="BU304" s="102"/>
      <c r="BV304" s="102"/>
      <c r="BW304" s="102"/>
      <c r="BX304" s="102"/>
      <c r="BY304" s="102"/>
      <c r="BZ304" s="102"/>
      <c r="CA304" s="102"/>
      <c r="CB304" s="102"/>
      <c r="CC304" s="102"/>
      <c r="CD304" s="102"/>
      <c r="CE304" s="102"/>
      <c r="CF304" s="102"/>
      <c r="CG304" s="102"/>
      <c r="CH304" s="102"/>
      <c r="CI304" s="102"/>
      <c r="CJ304" s="102"/>
      <c r="CK304" s="102"/>
      <c r="CL304" s="102"/>
      <c r="CM304" s="102"/>
      <c r="CN304" s="102"/>
      <c r="CO304" s="102"/>
      <c r="CP304" s="102"/>
      <c r="CQ304" s="102"/>
      <c r="CR304" s="102"/>
      <c r="CS304" s="102"/>
      <c r="CT304" s="102"/>
      <c r="CU304" s="102"/>
      <c r="CV304" s="102"/>
      <c r="CW304" s="170">
        <f t="shared" si="45"/>
        <v>0</v>
      </c>
      <c r="CX304" s="169" t="e">
        <f t="shared" si="46"/>
        <v>#DIV/0!</v>
      </c>
      <c r="CY304" s="170">
        <f t="shared" si="47"/>
        <v>0</v>
      </c>
      <c r="CZ304" s="169" t="e">
        <f t="shared" si="48"/>
        <v>#DIV/0!</v>
      </c>
      <c r="DA304" s="170">
        <f t="shared" si="49"/>
        <v>0</v>
      </c>
      <c r="DB304" s="169" t="e">
        <f t="shared" si="50"/>
        <v>#DIV/0!</v>
      </c>
      <c r="DC304" s="170">
        <f t="shared" si="51"/>
        <v>0</v>
      </c>
      <c r="DD304" s="169" t="e">
        <f t="shared" si="52"/>
        <v>#DIV/0!</v>
      </c>
      <c r="DE304" s="171" t="e">
        <f t="shared" si="53"/>
        <v>#DIV/0!</v>
      </c>
      <c r="DF304" s="171" t="e">
        <f t="shared" si="54"/>
        <v>#DIV/0!</v>
      </c>
      <c r="DG304" s="102"/>
    </row>
    <row r="305" spans="1:111" ht="31.5">
      <c r="A305" s="137">
        <v>299</v>
      </c>
      <c r="B305" s="105">
        <v>529</v>
      </c>
      <c r="C305" s="106" t="s">
        <v>953</v>
      </c>
      <c r="D305" s="107" t="s">
        <v>25</v>
      </c>
      <c r="E305" s="106" t="s">
        <v>127</v>
      </c>
      <c r="F305" s="107" t="s">
        <v>25</v>
      </c>
      <c r="G305" s="102"/>
      <c r="H305" s="102"/>
      <c r="I305" s="102"/>
      <c r="J305" s="102"/>
      <c r="K305" s="99" t="s">
        <v>1137</v>
      </c>
      <c r="L305" s="100" t="s">
        <v>1063</v>
      </c>
      <c r="M305" s="101" t="s">
        <v>648</v>
      </c>
      <c r="N305" s="102"/>
      <c r="O305" s="102"/>
      <c r="P305" s="102"/>
      <c r="Q305" s="102"/>
      <c r="R305" s="102"/>
      <c r="S305" s="102"/>
      <c r="T305" s="102"/>
      <c r="U305" s="102"/>
      <c r="V305" s="102"/>
      <c r="W305" s="102"/>
      <c r="X305" s="139">
        <f t="shared" si="44"/>
        <v>0</v>
      </c>
      <c r="Y305" s="103"/>
      <c r="Z305" s="103"/>
      <c r="AA305" s="103"/>
      <c r="AB305" s="103"/>
      <c r="AC305" s="103"/>
      <c r="AD305" s="103"/>
      <c r="AE305" s="103"/>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2"/>
      <c r="BJ305" s="102"/>
      <c r="BK305" s="102"/>
      <c r="BL305" s="102"/>
      <c r="BM305" s="102"/>
      <c r="BN305" s="102"/>
      <c r="BO305" s="102"/>
      <c r="BP305" s="102"/>
      <c r="BQ305" s="102"/>
      <c r="BR305" s="102"/>
      <c r="BS305" s="102"/>
      <c r="BT305" s="102"/>
      <c r="BU305" s="102"/>
      <c r="BV305" s="102"/>
      <c r="BW305" s="102"/>
      <c r="BX305" s="102"/>
      <c r="BY305" s="102"/>
      <c r="BZ305" s="102"/>
      <c r="CA305" s="102"/>
      <c r="CB305" s="102"/>
      <c r="CC305" s="102"/>
      <c r="CD305" s="102"/>
      <c r="CE305" s="102"/>
      <c r="CF305" s="102"/>
      <c r="CG305" s="102"/>
      <c r="CH305" s="102"/>
      <c r="CI305" s="102"/>
      <c r="CJ305" s="102"/>
      <c r="CK305" s="102"/>
      <c r="CL305" s="102"/>
      <c r="CM305" s="102"/>
      <c r="CN305" s="102"/>
      <c r="CO305" s="102"/>
      <c r="CP305" s="102"/>
      <c r="CQ305" s="102"/>
      <c r="CR305" s="102"/>
      <c r="CS305" s="102"/>
      <c r="CT305" s="102"/>
      <c r="CU305" s="102"/>
      <c r="CV305" s="102"/>
      <c r="CW305" s="170">
        <f t="shared" si="45"/>
        <v>0</v>
      </c>
      <c r="CX305" s="169" t="e">
        <f t="shared" si="46"/>
        <v>#DIV/0!</v>
      </c>
      <c r="CY305" s="170">
        <f t="shared" si="47"/>
        <v>0</v>
      </c>
      <c r="CZ305" s="169" t="e">
        <f t="shared" si="48"/>
        <v>#DIV/0!</v>
      </c>
      <c r="DA305" s="170">
        <f t="shared" si="49"/>
        <v>0</v>
      </c>
      <c r="DB305" s="169" t="e">
        <f t="shared" si="50"/>
        <v>#DIV/0!</v>
      </c>
      <c r="DC305" s="170">
        <f t="shared" si="51"/>
        <v>0</v>
      </c>
      <c r="DD305" s="169" t="e">
        <f t="shared" si="52"/>
        <v>#DIV/0!</v>
      </c>
      <c r="DE305" s="171" t="e">
        <f t="shared" si="53"/>
        <v>#DIV/0!</v>
      </c>
      <c r="DF305" s="171" t="e">
        <f t="shared" si="54"/>
        <v>#DIV/0!</v>
      </c>
      <c r="DG305" s="102"/>
    </row>
    <row r="306" spans="1:111" ht="47.25">
      <c r="A306" s="137">
        <v>300</v>
      </c>
      <c r="B306" s="105">
        <v>532</v>
      </c>
      <c r="C306" s="106" t="s">
        <v>129</v>
      </c>
      <c r="D306" s="107" t="s">
        <v>23</v>
      </c>
      <c r="E306" s="106" t="s">
        <v>128</v>
      </c>
      <c r="F306" s="107" t="s">
        <v>25</v>
      </c>
      <c r="G306" s="114"/>
      <c r="H306" s="104"/>
      <c r="I306" s="98"/>
      <c r="J306" s="102"/>
      <c r="K306" s="99" t="s">
        <v>1137</v>
      </c>
      <c r="L306" s="100" t="s">
        <v>1063</v>
      </c>
      <c r="M306" s="101" t="s">
        <v>648</v>
      </c>
      <c r="N306" s="102"/>
      <c r="O306" s="102"/>
      <c r="P306" s="102"/>
      <c r="Q306" s="102"/>
      <c r="R306" s="102"/>
      <c r="S306" s="102"/>
      <c r="T306" s="102"/>
      <c r="U306" s="102"/>
      <c r="V306" s="102"/>
      <c r="W306" s="102"/>
      <c r="X306" s="139">
        <f t="shared" si="44"/>
        <v>0</v>
      </c>
      <c r="Y306" s="103"/>
      <c r="Z306" s="103"/>
      <c r="AA306" s="103"/>
      <c r="AB306" s="103"/>
      <c r="AC306" s="103"/>
      <c r="AD306" s="103"/>
      <c r="AE306" s="103"/>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2"/>
      <c r="BJ306" s="102"/>
      <c r="BK306" s="102"/>
      <c r="BL306" s="102"/>
      <c r="BM306" s="102"/>
      <c r="BN306" s="102"/>
      <c r="BO306" s="102"/>
      <c r="BP306" s="102"/>
      <c r="BQ306" s="102"/>
      <c r="BR306" s="102"/>
      <c r="BS306" s="102"/>
      <c r="BT306" s="102"/>
      <c r="BU306" s="102"/>
      <c r="BV306" s="102"/>
      <c r="BW306" s="102"/>
      <c r="BX306" s="102"/>
      <c r="BY306" s="102"/>
      <c r="BZ306" s="102"/>
      <c r="CA306" s="102"/>
      <c r="CB306" s="102"/>
      <c r="CC306" s="102"/>
      <c r="CD306" s="102"/>
      <c r="CE306" s="102"/>
      <c r="CF306" s="102"/>
      <c r="CG306" s="102"/>
      <c r="CH306" s="102"/>
      <c r="CI306" s="102"/>
      <c r="CJ306" s="102"/>
      <c r="CK306" s="102"/>
      <c r="CL306" s="102"/>
      <c r="CM306" s="102"/>
      <c r="CN306" s="102"/>
      <c r="CO306" s="102"/>
      <c r="CP306" s="102"/>
      <c r="CQ306" s="102"/>
      <c r="CR306" s="102"/>
      <c r="CS306" s="102"/>
      <c r="CT306" s="102"/>
      <c r="CU306" s="102"/>
      <c r="CV306" s="102"/>
      <c r="CW306" s="170">
        <f t="shared" si="45"/>
        <v>0</v>
      </c>
      <c r="CX306" s="169" t="e">
        <f t="shared" si="46"/>
        <v>#DIV/0!</v>
      </c>
      <c r="CY306" s="170">
        <f t="shared" si="47"/>
        <v>0</v>
      </c>
      <c r="CZ306" s="169" t="e">
        <f t="shared" si="48"/>
        <v>#DIV/0!</v>
      </c>
      <c r="DA306" s="170">
        <f t="shared" si="49"/>
        <v>0</v>
      </c>
      <c r="DB306" s="169" t="e">
        <f t="shared" si="50"/>
        <v>#DIV/0!</v>
      </c>
      <c r="DC306" s="170">
        <f t="shared" si="51"/>
        <v>0</v>
      </c>
      <c r="DD306" s="169" t="e">
        <f t="shared" si="52"/>
        <v>#DIV/0!</v>
      </c>
      <c r="DE306" s="171" t="e">
        <f t="shared" si="53"/>
        <v>#DIV/0!</v>
      </c>
      <c r="DF306" s="171" t="e">
        <f t="shared" si="54"/>
        <v>#DIV/0!</v>
      </c>
      <c r="DG306" s="102"/>
    </row>
    <row r="307" spans="1:111" ht="47.25">
      <c r="A307" s="137">
        <v>301</v>
      </c>
      <c r="B307" s="105">
        <v>537</v>
      </c>
      <c r="C307" s="235" t="s">
        <v>134</v>
      </c>
      <c r="D307" s="107" t="s">
        <v>23</v>
      </c>
      <c r="E307" s="106" t="s">
        <v>137</v>
      </c>
      <c r="F307" s="107" t="s">
        <v>25</v>
      </c>
      <c r="G307" s="104"/>
      <c r="H307" s="104"/>
      <c r="I307" s="98"/>
      <c r="J307" s="102"/>
      <c r="K307" s="99" t="s">
        <v>1137</v>
      </c>
      <c r="L307" s="100" t="s">
        <v>1063</v>
      </c>
      <c r="M307" s="101" t="s">
        <v>648</v>
      </c>
      <c r="N307" s="102"/>
      <c r="O307" s="102"/>
      <c r="P307" s="102"/>
      <c r="Q307" s="102"/>
      <c r="R307" s="102"/>
      <c r="S307" s="102"/>
      <c r="T307" s="102"/>
      <c r="U307" s="102"/>
      <c r="V307" s="102"/>
      <c r="W307" s="102"/>
      <c r="X307" s="139">
        <f t="shared" si="44"/>
        <v>0</v>
      </c>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2"/>
      <c r="BJ307" s="102"/>
      <c r="BK307" s="102"/>
      <c r="BL307" s="102"/>
      <c r="BM307" s="102"/>
      <c r="BN307" s="102"/>
      <c r="BO307" s="102"/>
      <c r="BP307" s="102"/>
      <c r="BQ307" s="102"/>
      <c r="BR307" s="102"/>
      <c r="BS307" s="102"/>
      <c r="BT307" s="102"/>
      <c r="BU307" s="102"/>
      <c r="BV307" s="102"/>
      <c r="BW307" s="102"/>
      <c r="BX307" s="102"/>
      <c r="BY307" s="102"/>
      <c r="BZ307" s="102"/>
      <c r="CA307" s="102"/>
      <c r="CB307" s="102"/>
      <c r="CC307" s="102"/>
      <c r="CD307" s="102"/>
      <c r="CE307" s="102"/>
      <c r="CF307" s="102"/>
      <c r="CG307" s="102"/>
      <c r="CH307" s="102"/>
      <c r="CI307" s="102"/>
      <c r="CJ307" s="102"/>
      <c r="CK307" s="102"/>
      <c r="CL307" s="102"/>
      <c r="CM307" s="102"/>
      <c r="CN307" s="102"/>
      <c r="CO307" s="102"/>
      <c r="CP307" s="102"/>
      <c r="CQ307" s="102"/>
      <c r="CR307" s="102"/>
      <c r="CS307" s="102"/>
      <c r="CT307" s="102"/>
      <c r="CU307" s="102"/>
      <c r="CV307" s="102"/>
      <c r="CW307" s="170">
        <f t="shared" si="45"/>
        <v>0</v>
      </c>
      <c r="CX307" s="169" t="e">
        <f t="shared" si="46"/>
        <v>#DIV/0!</v>
      </c>
      <c r="CY307" s="170">
        <f t="shared" si="47"/>
        <v>0</v>
      </c>
      <c r="CZ307" s="169" t="e">
        <f t="shared" si="48"/>
        <v>#DIV/0!</v>
      </c>
      <c r="DA307" s="170">
        <f t="shared" si="49"/>
        <v>0</v>
      </c>
      <c r="DB307" s="169" t="e">
        <f t="shared" si="50"/>
        <v>#DIV/0!</v>
      </c>
      <c r="DC307" s="170">
        <f t="shared" si="51"/>
        <v>0</v>
      </c>
      <c r="DD307" s="169" t="e">
        <f t="shared" si="52"/>
        <v>#DIV/0!</v>
      </c>
      <c r="DE307" s="171" t="e">
        <f t="shared" si="53"/>
        <v>#DIV/0!</v>
      </c>
      <c r="DF307" s="171" t="e">
        <f t="shared" si="54"/>
        <v>#DIV/0!</v>
      </c>
      <c r="DG307" s="102"/>
    </row>
    <row r="308" spans="1:111" ht="31.5">
      <c r="A308" s="137">
        <v>302</v>
      </c>
      <c r="B308" s="105">
        <v>538</v>
      </c>
      <c r="C308" s="235"/>
      <c r="D308" s="107" t="s">
        <v>23</v>
      </c>
      <c r="E308" s="106" t="s">
        <v>140</v>
      </c>
      <c r="F308" s="107" t="s">
        <v>25</v>
      </c>
      <c r="G308" s="102"/>
      <c r="H308" s="102"/>
      <c r="I308" s="102"/>
      <c r="J308" s="102"/>
      <c r="K308" s="99" t="s">
        <v>1137</v>
      </c>
      <c r="L308" s="100" t="s">
        <v>1063</v>
      </c>
      <c r="M308" s="101" t="s">
        <v>648</v>
      </c>
      <c r="N308" s="102"/>
      <c r="O308" s="102"/>
      <c r="P308" s="102"/>
      <c r="Q308" s="102"/>
      <c r="R308" s="102"/>
      <c r="S308" s="102"/>
      <c r="T308" s="102"/>
      <c r="U308" s="102"/>
      <c r="V308" s="102"/>
      <c r="W308" s="102"/>
      <c r="X308" s="139">
        <f t="shared" si="44"/>
        <v>0</v>
      </c>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2"/>
      <c r="BJ308" s="102"/>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c r="CK308" s="102"/>
      <c r="CL308" s="102"/>
      <c r="CM308" s="102"/>
      <c r="CN308" s="102"/>
      <c r="CO308" s="102"/>
      <c r="CP308" s="102"/>
      <c r="CQ308" s="102"/>
      <c r="CR308" s="102"/>
      <c r="CS308" s="102"/>
      <c r="CT308" s="102"/>
      <c r="CU308" s="102"/>
      <c r="CV308" s="102"/>
      <c r="CW308" s="170">
        <f t="shared" si="45"/>
        <v>0</v>
      </c>
      <c r="CX308" s="169" t="e">
        <f t="shared" si="46"/>
        <v>#DIV/0!</v>
      </c>
      <c r="CY308" s="170">
        <f t="shared" si="47"/>
        <v>0</v>
      </c>
      <c r="CZ308" s="169" t="e">
        <f t="shared" si="48"/>
        <v>#DIV/0!</v>
      </c>
      <c r="DA308" s="170">
        <f t="shared" si="49"/>
        <v>0</v>
      </c>
      <c r="DB308" s="169" t="e">
        <f t="shared" si="50"/>
        <v>#DIV/0!</v>
      </c>
      <c r="DC308" s="170">
        <f t="shared" si="51"/>
        <v>0</v>
      </c>
      <c r="DD308" s="169" t="e">
        <f t="shared" si="52"/>
        <v>#DIV/0!</v>
      </c>
      <c r="DE308" s="171" t="e">
        <f t="shared" si="53"/>
        <v>#DIV/0!</v>
      </c>
      <c r="DF308" s="171" t="e">
        <f t="shared" si="54"/>
        <v>#DIV/0!</v>
      </c>
      <c r="DG308" s="102"/>
    </row>
    <row r="309" spans="1:111" ht="47.25">
      <c r="A309" s="137">
        <v>303</v>
      </c>
      <c r="B309" s="105">
        <v>541</v>
      </c>
      <c r="C309" s="106" t="s">
        <v>146</v>
      </c>
      <c r="D309" s="107" t="s">
        <v>23</v>
      </c>
      <c r="E309" s="106" t="s">
        <v>141</v>
      </c>
      <c r="F309" s="107" t="s">
        <v>25</v>
      </c>
      <c r="G309" s="104" t="s">
        <v>1210</v>
      </c>
      <c r="H309" s="104" t="s">
        <v>1289</v>
      </c>
      <c r="I309" s="98" t="s">
        <v>1230</v>
      </c>
      <c r="J309" s="102" t="s">
        <v>1199</v>
      </c>
      <c r="K309" s="99" t="s">
        <v>1137</v>
      </c>
      <c r="L309" s="100" t="s">
        <v>1063</v>
      </c>
      <c r="M309" s="101" t="s">
        <v>648</v>
      </c>
      <c r="N309" s="102"/>
      <c r="O309" s="102"/>
      <c r="P309" s="102"/>
      <c r="Q309" s="102"/>
      <c r="R309" s="102"/>
      <c r="S309" s="102" t="s">
        <v>648</v>
      </c>
      <c r="T309" s="102"/>
      <c r="U309" s="102"/>
      <c r="V309" s="102"/>
      <c r="W309" s="102"/>
      <c r="X309" s="139">
        <f t="shared" si="44"/>
        <v>1</v>
      </c>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2"/>
      <c r="BJ309" s="102"/>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c r="CK309" s="102"/>
      <c r="CL309" s="102"/>
      <c r="CM309" s="102"/>
      <c r="CN309" s="102"/>
      <c r="CO309" s="102"/>
      <c r="CP309" s="102"/>
      <c r="CQ309" s="102"/>
      <c r="CR309" s="102"/>
      <c r="CS309" s="102"/>
      <c r="CT309" s="102"/>
      <c r="CU309" s="102"/>
      <c r="CV309" s="102"/>
      <c r="CW309" s="170">
        <f t="shared" si="45"/>
        <v>0</v>
      </c>
      <c r="CX309" s="169" t="e">
        <f t="shared" si="46"/>
        <v>#DIV/0!</v>
      </c>
      <c r="CY309" s="170">
        <f t="shared" si="47"/>
        <v>0</v>
      </c>
      <c r="CZ309" s="169" t="e">
        <f t="shared" si="48"/>
        <v>#DIV/0!</v>
      </c>
      <c r="DA309" s="170">
        <f t="shared" si="49"/>
        <v>0</v>
      </c>
      <c r="DB309" s="169" t="e">
        <f t="shared" si="50"/>
        <v>#DIV/0!</v>
      </c>
      <c r="DC309" s="170">
        <f t="shared" si="51"/>
        <v>0</v>
      </c>
      <c r="DD309" s="169" t="e">
        <f t="shared" si="52"/>
        <v>#DIV/0!</v>
      </c>
      <c r="DE309" s="171" t="e">
        <f t="shared" si="53"/>
        <v>#DIV/0!</v>
      </c>
      <c r="DF309" s="171" t="e">
        <f t="shared" si="54"/>
        <v>#DIV/0!</v>
      </c>
      <c r="DG309" s="102"/>
    </row>
    <row r="310" spans="1:111" ht="35.25" customHeight="1">
      <c r="A310" s="137">
        <v>304</v>
      </c>
      <c r="B310" s="105">
        <v>544</v>
      </c>
      <c r="C310" s="106" t="s">
        <v>155</v>
      </c>
      <c r="D310" s="107" t="s">
        <v>23</v>
      </c>
      <c r="E310" s="106" t="s">
        <v>956</v>
      </c>
      <c r="F310" s="107" t="s">
        <v>25</v>
      </c>
      <c r="G310" s="114"/>
      <c r="H310" s="104"/>
      <c r="I310" s="98"/>
      <c r="J310" s="102"/>
      <c r="K310" s="99" t="s">
        <v>1137</v>
      </c>
      <c r="L310" s="100" t="s">
        <v>1063</v>
      </c>
      <c r="M310" s="101" t="s">
        <v>648</v>
      </c>
      <c r="N310" s="102"/>
      <c r="O310" s="102"/>
      <c r="P310" s="102"/>
      <c r="Q310" s="102"/>
      <c r="R310" s="102"/>
      <c r="S310" s="102"/>
      <c r="T310" s="102"/>
      <c r="U310" s="102"/>
      <c r="V310" s="102"/>
      <c r="W310" s="102"/>
      <c r="X310" s="139">
        <f t="shared" si="44"/>
        <v>0</v>
      </c>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2"/>
      <c r="BJ310" s="102"/>
      <c r="BK310" s="102"/>
      <c r="BL310" s="102"/>
      <c r="BM310" s="102"/>
      <c r="BN310" s="102"/>
      <c r="BO310" s="102"/>
      <c r="BP310" s="102"/>
      <c r="BQ310" s="102"/>
      <c r="BR310" s="102"/>
      <c r="BS310" s="102"/>
      <c r="BT310" s="102"/>
      <c r="BU310" s="102"/>
      <c r="BV310" s="102"/>
      <c r="BW310" s="102"/>
      <c r="BX310" s="102"/>
      <c r="BY310" s="102"/>
      <c r="BZ310" s="102"/>
      <c r="CA310" s="102"/>
      <c r="CB310" s="102"/>
      <c r="CC310" s="102"/>
      <c r="CD310" s="102"/>
      <c r="CE310" s="102"/>
      <c r="CF310" s="102"/>
      <c r="CG310" s="102"/>
      <c r="CH310" s="102"/>
      <c r="CI310" s="102"/>
      <c r="CJ310" s="102"/>
      <c r="CK310" s="102"/>
      <c r="CL310" s="102"/>
      <c r="CM310" s="102"/>
      <c r="CN310" s="102"/>
      <c r="CO310" s="102"/>
      <c r="CP310" s="102"/>
      <c r="CQ310" s="102"/>
      <c r="CR310" s="102"/>
      <c r="CS310" s="102"/>
      <c r="CT310" s="102"/>
      <c r="CU310" s="102"/>
      <c r="CV310" s="102"/>
      <c r="CW310" s="170">
        <f t="shared" si="45"/>
        <v>0</v>
      </c>
      <c r="CX310" s="169" t="e">
        <f t="shared" si="46"/>
        <v>#DIV/0!</v>
      </c>
      <c r="CY310" s="170">
        <f t="shared" si="47"/>
        <v>0</v>
      </c>
      <c r="CZ310" s="169" t="e">
        <f t="shared" si="48"/>
        <v>#DIV/0!</v>
      </c>
      <c r="DA310" s="170">
        <f t="shared" si="49"/>
        <v>0</v>
      </c>
      <c r="DB310" s="169" t="e">
        <f t="shared" si="50"/>
        <v>#DIV/0!</v>
      </c>
      <c r="DC310" s="170">
        <f t="shared" si="51"/>
        <v>0</v>
      </c>
      <c r="DD310" s="169" t="e">
        <f t="shared" si="52"/>
        <v>#DIV/0!</v>
      </c>
      <c r="DE310" s="171" t="e">
        <f t="shared" si="53"/>
        <v>#DIV/0!</v>
      </c>
      <c r="DF310" s="171" t="e">
        <f t="shared" si="54"/>
        <v>#DIV/0!</v>
      </c>
      <c r="DG310" s="102"/>
    </row>
    <row r="311" spans="1:111" ht="35.25" customHeight="1">
      <c r="A311" s="137">
        <v>305</v>
      </c>
      <c r="B311" s="105">
        <v>547</v>
      </c>
      <c r="C311" s="106" t="s">
        <v>156</v>
      </c>
      <c r="D311" s="107" t="s">
        <v>23</v>
      </c>
      <c r="E311" s="106" t="s">
        <v>959</v>
      </c>
      <c r="F311" s="107" t="s">
        <v>25</v>
      </c>
      <c r="G311" s="106"/>
      <c r="H311" s="104"/>
      <c r="I311" s="98"/>
      <c r="J311" s="102"/>
      <c r="K311" s="99" t="s">
        <v>1137</v>
      </c>
      <c r="L311" s="100" t="s">
        <v>1063</v>
      </c>
      <c r="M311" s="101" t="s">
        <v>648</v>
      </c>
      <c r="N311" s="102"/>
      <c r="O311" s="102"/>
      <c r="P311" s="102"/>
      <c r="Q311" s="102"/>
      <c r="R311" s="102"/>
      <c r="S311" s="102"/>
      <c r="T311" s="102"/>
      <c r="U311" s="102"/>
      <c r="V311" s="102"/>
      <c r="W311" s="102"/>
      <c r="X311" s="139">
        <f t="shared" si="44"/>
        <v>0</v>
      </c>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2"/>
      <c r="BJ311" s="102"/>
      <c r="BK311" s="102"/>
      <c r="BL311" s="102"/>
      <c r="BM311" s="102"/>
      <c r="BN311" s="102"/>
      <c r="BO311" s="102"/>
      <c r="BP311" s="102"/>
      <c r="BQ311" s="102"/>
      <c r="BR311" s="102"/>
      <c r="BS311" s="102"/>
      <c r="BT311" s="102"/>
      <c r="BU311" s="102"/>
      <c r="BV311" s="102"/>
      <c r="BW311" s="102"/>
      <c r="BX311" s="102"/>
      <c r="BY311" s="102"/>
      <c r="BZ311" s="102"/>
      <c r="CA311" s="102"/>
      <c r="CB311" s="102"/>
      <c r="CC311" s="102"/>
      <c r="CD311" s="102"/>
      <c r="CE311" s="102"/>
      <c r="CF311" s="102"/>
      <c r="CG311" s="102"/>
      <c r="CH311" s="102"/>
      <c r="CI311" s="102"/>
      <c r="CJ311" s="102"/>
      <c r="CK311" s="102"/>
      <c r="CL311" s="102"/>
      <c r="CM311" s="102"/>
      <c r="CN311" s="102"/>
      <c r="CO311" s="102"/>
      <c r="CP311" s="102"/>
      <c r="CQ311" s="102"/>
      <c r="CR311" s="102"/>
      <c r="CS311" s="102"/>
      <c r="CT311" s="102"/>
      <c r="CU311" s="102"/>
      <c r="CV311" s="102"/>
      <c r="CW311" s="170">
        <f t="shared" si="45"/>
        <v>0</v>
      </c>
      <c r="CX311" s="169" t="e">
        <f t="shared" si="46"/>
        <v>#DIV/0!</v>
      </c>
      <c r="CY311" s="170">
        <f t="shared" si="47"/>
        <v>0</v>
      </c>
      <c r="CZ311" s="169" t="e">
        <f t="shared" si="48"/>
        <v>#DIV/0!</v>
      </c>
      <c r="DA311" s="170">
        <f t="shared" si="49"/>
        <v>0</v>
      </c>
      <c r="DB311" s="169" t="e">
        <f t="shared" si="50"/>
        <v>#DIV/0!</v>
      </c>
      <c r="DC311" s="170">
        <f t="shared" si="51"/>
        <v>0</v>
      </c>
      <c r="DD311" s="169" t="e">
        <f t="shared" si="52"/>
        <v>#DIV/0!</v>
      </c>
      <c r="DE311" s="171" t="e">
        <f t="shared" si="53"/>
        <v>#DIV/0!</v>
      </c>
      <c r="DF311" s="171" t="e">
        <f t="shared" si="54"/>
        <v>#DIV/0!</v>
      </c>
      <c r="DG311" s="102"/>
    </row>
    <row r="312" spans="1:111" ht="31.5">
      <c r="A312" s="137">
        <v>306</v>
      </c>
      <c r="B312" s="105">
        <v>550</v>
      </c>
      <c r="C312" s="106" t="s">
        <v>962</v>
      </c>
      <c r="D312" s="107" t="s">
        <v>23</v>
      </c>
      <c r="E312" s="106" t="s">
        <v>148</v>
      </c>
      <c r="F312" s="107" t="s">
        <v>25</v>
      </c>
      <c r="G312" s="106"/>
      <c r="H312" s="104"/>
      <c r="I312" s="98"/>
      <c r="J312" s="102"/>
      <c r="K312" s="99" t="s">
        <v>1137</v>
      </c>
      <c r="L312" s="100" t="s">
        <v>1063</v>
      </c>
      <c r="M312" s="101" t="s">
        <v>648</v>
      </c>
      <c r="N312" s="102"/>
      <c r="O312" s="102"/>
      <c r="P312" s="102"/>
      <c r="Q312" s="102"/>
      <c r="R312" s="102"/>
      <c r="S312" s="102"/>
      <c r="T312" s="102"/>
      <c r="U312" s="102"/>
      <c r="V312" s="102"/>
      <c r="W312" s="102"/>
      <c r="X312" s="139">
        <f t="shared" si="44"/>
        <v>0</v>
      </c>
      <c r="Y312" s="103"/>
      <c r="Z312" s="103"/>
      <c r="AA312" s="103"/>
      <c r="AB312" s="103"/>
      <c r="AC312" s="103"/>
      <c r="AD312" s="103"/>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2"/>
      <c r="BJ312" s="102"/>
      <c r="BK312" s="102"/>
      <c r="BL312" s="102"/>
      <c r="BM312" s="102"/>
      <c r="BN312" s="102"/>
      <c r="BO312" s="102"/>
      <c r="BP312" s="102"/>
      <c r="BQ312" s="102"/>
      <c r="BR312" s="102"/>
      <c r="BS312" s="102"/>
      <c r="BT312" s="102"/>
      <c r="BU312" s="102"/>
      <c r="BV312" s="102"/>
      <c r="BW312" s="102"/>
      <c r="BX312" s="102"/>
      <c r="BY312" s="102"/>
      <c r="BZ312" s="102"/>
      <c r="CA312" s="102"/>
      <c r="CB312" s="102"/>
      <c r="CC312" s="102"/>
      <c r="CD312" s="102"/>
      <c r="CE312" s="102"/>
      <c r="CF312" s="102"/>
      <c r="CG312" s="102"/>
      <c r="CH312" s="102"/>
      <c r="CI312" s="102"/>
      <c r="CJ312" s="102"/>
      <c r="CK312" s="102"/>
      <c r="CL312" s="102"/>
      <c r="CM312" s="102"/>
      <c r="CN312" s="102"/>
      <c r="CO312" s="102"/>
      <c r="CP312" s="102"/>
      <c r="CQ312" s="102"/>
      <c r="CR312" s="102"/>
      <c r="CS312" s="102"/>
      <c r="CT312" s="102"/>
      <c r="CU312" s="102"/>
      <c r="CV312" s="102"/>
      <c r="CW312" s="170">
        <f t="shared" si="45"/>
        <v>0</v>
      </c>
      <c r="CX312" s="169" t="e">
        <f t="shared" si="46"/>
        <v>#DIV/0!</v>
      </c>
      <c r="CY312" s="170">
        <f t="shared" si="47"/>
        <v>0</v>
      </c>
      <c r="CZ312" s="169" t="e">
        <f t="shared" si="48"/>
        <v>#DIV/0!</v>
      </c>
      <c r="DA312" s="170">
        <f t="shared" si="49"/>
        <v>0</v>
      </c>
      <c r="DB312" s="169" t="e">
        <f t="shared" si="50"/>
        <v>#DIV/0!</v>
      </c>
      <c r="DC312" s="170">
        <f t="shared" si="51"/>
        <v>0</v>
      </c>
      <c r="DD312" s="169" t="e">
        <f t="shared" si="52"/>
        <v>#DIV/0!</v>
      </c>
      <c r="DE312" s="171" t="e">
        <f t="shared" si="53"/>
        <v>#DIV/0!</v>
      </c>
      <c r="DF312" s="171" t="e">
        <f t="shared" si="54"/>
        <v>#DIV/0!</v>
      </c>
      <c r="DG312" s="102"/>
    </row>
    <row r="313" spans="1:111" ht="47.25">
      <c r="A313" s="137">
        <v>307</v>
      </c>
      <c r="B313" s="105">
        <v>553</v>
      </c>
      <c r="C313" s="106" t="s">
        <v>160</v>
      </c>
      <c r="D313" s="107" t="s">
        <v>23</v>
      </c>
      <c r="E313" s="106" t="s">
        <v>965</v>
      </c>
      <c r="F313" s="107" t="s">
        <v>25</v>
      </c>
      <c r="G313" s="102"/>
      <c r="H313" s="102"/>
      <c r="I313" s="102"/>
      <c r="J313" s="102"/>
      <c r="K313" s="99" t="s">
        <v>1137</v>
      </c>
      <c r="L313" s="100" t="s">
        <v>1063</v>
      </c>
      <c r="M313" s="101" t="s">
        <v>648</v>
      </c>
      <c r="N313" s="102"/>
      <c r="O313" s="102"/>
      <c r="P313" s="102"/>
      <c r="Q313" s="102"/>
      <c r="R313" s="102"/>
      <c r="S313" s="102"/>
      <c r="T313" s="102"/>
      <c r="U313" s="102"/>
      <c r="V313" s="102"/>
      <c r="W313" s="102"/>
      <c r="X313" s="139">
        <f t="shared" si="44"/>
        <v>0</v>
      </c>
      <c r="Y313" s="103"/>
      <c r="Z313" s="103"/>
      <c r="AA313" s="103"/>
      <c r="AB313" s="103"/>
      <c r="AC313" s="103"/>
      <c r="AD313" s="103"/>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2"/>
      <c r="BJ313" s="102"/>
      <c r="BK313" s="102"/>
      <c r="BL313" s="102"/>
      <c r="BM313" s="102"/>
      <c r="BN313" s="102"/>
      <c r="BO313" s="102"/>
      <c r="BP313" s="102"/>
      <c r="BQ313" s="102"/>
      <c r="BR313" s="102"/>
      <c r="BS313" s="102"/>
      <c r="BT313" s="102"/>
      <c r="BU313" s="102"/>
      <c r="BV313" s="102"/>
      <c r="BW313" s="102"/>
      <c r="BX313" s="102"/>
      <c r="BY313" s="102"/>
      <c r="BZ313" s="102"/>
      <c r="CA313" s="102"/>
      <c r="CB313" s="102"/>
      <c r="CC313" s="102"/>
      <c r="CD313" s="102"/>
      <c r="CE313" s="102"/>
      <c r="CF313" s="102"/>
      <c r="CG313" s="102"/>
      <c r="CH313" s="102"/>
      <c r="CI313" s="102"/>
      <c r="CJ313" s="102"/>
      <c r="CK313" s="102"/>
      <c r="CL313" s="102"/>
      <c r="CM313" s="102"/>
      <c r="CN313" s="102"/>
      <c r="CO313" s="102"/>
      <c r="CP313" s="102"/>
      <c r="CQ313" s="102"/>
      <c r="CR313" s="102"/>
      <c r="CS313" s="102"/>
      <c r="CT313" s="102"/>
      <c r="CU313" s="102"/>
      <c r="CV313" s="102"/>
      <c r="CW313" s="170">
        <f t="shared" si="45"/>
        <v>0</v>
      </c>
      <c r="CX313" s="169" t="e">
        <f t="shared" si="46"/>
        <v>#DIV/0!</v>
      </c>
      <c r="CY313" s="170">
        <f t="shared" si="47"/>
        <v>0</v>
      </c>
      <c r="CZ313" s="169" t="e">
        <f t="shared" si="48"/>
        <v>#DIV/0!</v>
      </c>
      <c r="DA313" s="170">
        <f t="shared" si="49"/>
        <v>0</v>
      </c>
      <c r="DB313" s="169" t="e">
        <f t="shared" si="50"/>
        <v>#DIV/0!</v>
      </c>
      <c r="DC313" s="170">
        <f t="shared" si="51"/>
        <v>0</v>
      </c>
      <c r="DD313" s="169" t="e">
        <f t="shared" si="52"/>
        <v>#DIV/0!</v>
      </c>
      <c r="DE313" s="171" t="e">
        <f t="shared" si="53"/>
        <v>#DIV/0!</v>
      </c>
      <c r="DF313" s="171" t="e">
        <f t="shared" si="54"/>
        <v>#DIV/0!</v>
      </c>
      <c r="DG313" s="102"/>
    </row>
    <row r="314" spans="1:111" ht="22.5" customHeight="1">
      <c r="A314" s="137">
        <v>308</v>
      </c>
      <c r="B314" s="105">
        <v>555</v>
      </c>
      <c r="C314" s="106" t="s">
        <v>980</v>
      </c>
      <c r="D314" s="107" t="s">
        <v>26</v>
      </c>
      <c r="E314" s="106" t="s">
        <v>981</v>
      </c>
      <c r="F314" s="107" t="s">
        <v>26</v>
      </c>
      <c r="G314" s="102"/>
      <c r="H314" s="102"/>
      <c r="I314" s="102"/>
      <c r="J314" s="102"/>
      <c r="K314" s="99" t="s">
        <v>1137</v>
      </c>
      <c r="L314" s="100" t="s">
        <v>1110</v>
      </c>
      <c r="M314" s="101" t="s">
        <v>648</v>
      </c>
      <c r="N314" s="102"/>
      <c r="O314" s="102"/>
      <c r="P314" s="102"/>
      <c r="Q314" s="102"/>
      <c r="R314" s="102"/>
      <c r="S314" s="102"/>
      <c r="T314" s="102"/>
      <c r="U314" s="102"/>
      <c r="V314" s="102"/>
      <c r="W314" s="102"/>
      <c r="X314" s="139">
        <f t="shared" si="44"/>
        <v>0</v>
      </c>
      <c r="Y314" s="103"/>
      <c r="Z314" s="103"/>
      <c r="AA314" s="103"/>
      <c r="AB314" s="103"/>
      <c r="AC314" s="103"/>
      <c r="AD314" s="103"/>
      <c r="AE314" s="103"/>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03"/>
      <c r="BC314" s="103"/>
      <c r="BD314" s="103"/>
      <c r="BE314" s="103"/>
      <c r="BF314" s="103"/>
      <c r="BG314" s="103"/>
      <c r="BH314" s="103"/>
      <c r="BI314" s="102"/>
      <c r="BJ314" s="102"/>
      <c r="BK314" s="102"/>
      <c r="BL314" s="102"/>
      <c r="BM314" s="102"/>
      <c r="BN314" s="102"/>
      <c r="BO314" s="102"/>
      <c r="BP314" s="102"/>
      <c r="BQ314" s="102"/>
      <c r="BR314" s="102"/>
      <c r="BS314" s="102"/>
      <c r="BT314" s="102"/>
      <c r="BU314" s="102"/>
      <c r="BV314" s="102"/>
      <c r="BW314" s="102"/>
      <c r="BX314" s="102"/>
      <c r="BY314" s="102"/>
      <c r="BZ314" s="102"/>
      <c r="CA314" s="102"/>
      <c r="CB314" s="102"/>
      <c r="CC314" s="102"/>
      <c r="CD314" s="102"/>
      <c r="CE314" s="102"/>
      <c r="CF314" s="102"/>
      <c r="CG314" s="102"/>
      <c r="CH314" s="102"/>
      <c r="CI314" s="102"/>
      <c r="CJ314" s="102"/>
      <c r="CK314" s="102"/>
      <c r="CL314" s="102"/>
      <c r="CM314" s="102"/>
      <c r="CN314" s="102"/>
      <c r="CO314" s="102"/>
      <c r="CP314" s="102"/>
      <c r="CQ314" s="102"/>
      <c r="CR314" s="102"/>
      <c r="CS314" s="102"/>
      <c r="CT314" s="102"/>
      <c r="CU314" s="102"/>
      <c r="CV314" s="102"/>
      <c r="CW314" s="170">
        <f t="shared" si="45"/>
        <v>0</v>
      </c>
      <c r="CX314" s="169" t="e">
        <f t="shared" si="46"/>
        <v>#DIV/0!</v>
      </c>
      <c r="CY314" s="170">
        <f t="shared" si="47"/>
        <v>0</v>
      </c>
      <c r="CZ314" s="169" t="e">
        <f t="shared" si="48"/>
        <v>#DIV/0!</v>
      </c>
      <c r="DA314" s="170">
        <f t="shared" si="49"/>
        <v>0</v>
      </c>
      <c r="DB314" s="169" t="e">
        <f t="shared" si="50"/>
        <v>#DIV/0!</v>
      </c>
      <c r="DC314" s="170">
        <f t="shared" si="51"/>
        <v>0</v>
      </c>
      <c r="DD314" s="169" t="e">
        <f t="shared" si="52"/>
        <v>#DIV/0!</v>
      </c>
      <c r="DE314" s="171" t="e">
        <f t="shared" si="53"/>
        <v>#DIV/0!</v>
      </c>
      <c r="DF314" s="171" t="e">
        <f t="shared" si="54"/>
        <v>#DIV/0!</v>
      </c>
      <c r="DG314" s="102"/>
    </row>
    <row r="315" spans="1:111" ht="31.5">
      <c r="A315" s="137">
        <v>309</v>
      </c>
      <c r="B315" s="105">
        <v>558</v>
      </c>
      <c r="C315" s="106" t="s">
        <v>968</v>
      </c>
      <c r="D315" s="107" t="s">
        <v>23</v>
      </c>
      <c r="E315" s="106" t="s">
        <v>159</v>
      </c>
      <c r="F315" s="107" t="s">
        <v>25</v>
      </c>
      <c r="G315" s="106"/>
      <c r="H315" s="104"/>
      <c r="I315" s="98"/>
      <c r="J315" s="102"/>
      <c r="K315" s="99" t="s">
        <v>1137</v>
      </c>
      <c r="L315" s="100" t="s">
        <v>1063</v>
      </c>
      <c r="M315" s="101" t="s">
        <v>648</v>
      </c>
      <c r="N315" s="102"/>
      <c r="O315" s="102"/>
      <c r="P315" s="102"/>
      <c r="Q315" s="102"/>
      <c r="R315" s="102"/>
      <c r="S315" s="102"/>
      <c r="T315" s="102"/>
      <c r="U315" s="102"/>
      <c r="V315" s="102"/>
      <c r="W315" s="102"/>
      <c r="X315" s="139">
        <f t="shared" si="44"/>
        <v>0</v>
      </c>
      <c r="Y315" s="103"/>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2"/>
      <c r="BJ315" s="102"/>
      <c r="BK315" s="102"/>
      <c r="BL315" s="102"/>
      <c r="BM315" s="102"/>
      <c r="BN315" s="102"/>
      <c r="BO315" s="102"/>
      <c r="BP315" s="102"/>
      <c r="BQ315" s="102"/>
      <c r="BR315" s="102"/>
      <c r="BS315" s="102"/>
      <c r="BT315" s="102"/>
      <c r="BU315" s="102"/>
      <c r="BV315" s="102"/>
      <c r="BW315" s="102"/>
      <c r="BX315" s="102"/>
      <c r="BY315" s="102"/>
      <c r="BZ315" s="102"/>
      <c r="CA315" s="102"/>
      <c r="CB315" s="102"/>
      <c r="CC315" s="102"/>
      <c r="CD315" s="102"/>
      <c r="CE315" s="102"/>
      <c r="CF315" s="102"/>
      <c r="CG315" s="102"/>
      <c r="CH315" s="102"/>
      <c r="CI315" s="102"/>
      <c r="CJ315" s="102"/>
      <c r="CK315" s="102"/>
      <c r="CL315" s="102"/>
      <c r="CM315" s="102"/>
      <c r="CN315" s="102"/>
      <c r="CO315" s="102"/>
      <c r="CP315" s="102"/>
      <c r="CQ315" s="102"/>
      <c r="CR315" s="102"/>
      <c r="CS315" s="102"/>
      <c r="CT315" s="102"/>
      <c r="CU315" s="102"/>
      <c r="CV315" s="102"/>
      <c r="CW315" s="170">
        <f t="shared" si="45"/>
        <v>0</v>
      </c>
      <c r="CX315" s="169" t="e">
        <f t="shared" si="46"/>
        <v>#DIV/0!</v>
      </c>
      <c r="CY315" s="170">
        <f t="shared" si="47"/>
        <v>0</v>
      </c>
      <c r="CZ315" s="169" t="e">
        <f t="shared" si="48"/>
        <v>#DIV/0!</v>
      </c>
      <c r="DA315" s="170">
        <f t="shared" si="49"/>
        <v>0</v>
      </c>
      <c r="DB315" s="169" t="e">
        <f t="shared" si="50"/>
        <v>#DIV/0!</v>
      </c>
      <c r="DC315" s="170">
        <f t="shared" si="51"/>
        <v>0</v>
      </c>
      <c r="DD315" s="169" t="e">
        <f t="shared" si="52"/>
        <v>#DIV/0!</v>
      </c>
      <c r="DE315" s="171" t="e">
        <f t="shared" si="53"/>
        <v>#DIV/0!</v>
      </c>
      <c r="DF315" s="171" t="e">
        <f t="shared" si="54"/>
        <v>#DIV/0!</v>
      </c>
      <c r="DG315" s="102"/>
    </row>
    <row r="316" spans="1:111" ht="19.5" customHeight="1">
      <c r="A316" s="137">
        <v>310</v>
      </c>
      <c r="B316" s="95">
        <v>559</v>
      </c>
      <c r="C316" s="234" t="s">
        <v>1168</v>
      </c>
      <c r="D316" s="234"/>
      <c r="E316" s="234"/>
      <c r="F316" s="96" t="s">
        <v>1146</v>
      </c>
      <c r="G316" s="96" t="s">
        <v>1146</v>
      </c>
      <c r="H316" s="96" t="s">
        <v>1146</v>
      </c>
      <c r="I316" s="96" t="s">
        <v>1146</v>
      </c>
      <c r="J316" s="96" t="s">
        <v>1146</v>
      </c>
      <c r="K316" s="96" t="s">
        <v>1146</v>
      </c>
      <c r="L316" s="96" t="s">
        <v>1146</v>
      </c>
      <c r="M316" s="96" t="s">
        <v>1146</v>
      </c>
      <c r="N316" s="96" t="s">
        <v>1146</v>
      </c>
      <c r="O316" s="96" t="s">
        <v>1146</v>
      </c>
      <c r="P316" s="96" t="s">
        <v>1146</v>
      </c>
      <c r="Q316" s="96" t="s">
        <v>1146</v>
      </c>
      <c r="R316" s="96" t="s">
        <v>1146</v>
      </c>
      <c r="S316" s="96" t="s">
        <v>1146</v>
      </c>
      <c r="T316" s="96" t="s">
        <v>1146</v>
      </c>
      <c r="U316" s="96" t="s">
        <v>1146</v>
      </c>
      <c r="V316" s="96" t="s">
        <v>1146</v>
      </c>
      <c r="W316" s="96" t="s">
        <v>1146</v>
      </c>
      <c r="X316" s="96" t="s">
        <v>1146</v>
      </c>
      <c r="Y316" s="96" t="s">
        <v>1146</v>
      </c>
      <c r="Z316" s="96" t="s">
        <v>1146</v>
      </c>
      <c r="AA316" s="96" t="s">
        <v>1146</v>
      </c>
      <c r="AB316" s="96" t="s">
        <v>1146</v>
      </c>
      <c r="AC316" s="96" t="s">
        <v>1146</v>
      </c>
      <c r="AD316" s="96" t="s">
        <v>1146</v>
      </c>
      <c r="AE316" s="96" t="s">
        <v>1146</v>
      </c>
      <c r="AF316" s="96" t="s">
        <v>1146</v>
      </c>
      <c r="AG316" s="96" t="s">
        <v>1146</v>
      </c>
      <c r="AH316" s="96" t="s">
        <v>1146</v>
      </c>
      <c r="AI316" s="96" t="s">
        <v>1146</v>
      </c>
      <c r="AJ316" s="96" t="s">
        <v>1146</v>
      </c>
      <c r="AK316" s="96" t="s">
        <v>1146</v>
      </c>
      <c r="AL316" s="96" t="s">
        <v>1146</v>
      </c>
      <c r="AM316" s="96" t="s">
        <v>1146</v>
      </c>
      <c r="AN316" s="96" t="s">
        <v>1146</v>
      </c>
      <c r="AO316" s="96" t="s">
        <v>1146</v>
      </c>
      <c r="AP316" s="96" t="s">
        <v>1146</v>
      </c>
      <c r="AQ316" s="96" t="s">
        <v>1146</v>
      </c>
      <c r="AR316" s="96" t="s">
        <v>1146</v>
      </c>
      <c r="AS316" s="96" t="s">
        <v>1146</v>
      </c>
      <c r="AT316" s="96" t="s">
        <v>1146</v>
      </c>
      <c r="AU316" s="96" t="s">
        <v>1146</v>
      </c>
      <c r="AV316" s="96" t="s">
        <v>1146</v>
      </c>
      <c r="AW316" s="96" t="s">
        <v>1146</v>
      </c>
      <c r="AX316" s="96" t="s">
        <v>1146</v>
      </c>
      <c r="AY316" s="96" t="s">
        <v>1146</v>
      </c>
      <c r="AZ316" s="96" t="s">
        <v>1146</v>
      </c>
      <c r="BA316" s="96" t="s">
        <v>1146</v>
      </c>
      <c r="BB316" s="96" t="s">
        <v>1146</v>
      </c>
      <c r="BC316" s="96" t="s">
        <v>1146</v>
      </c>
      <c r="BD316" s="96" t="s">
        <v>1146</v>
      </c>
      <c r="BE316" s="96" t="s">
        <v>1146</v>
      </c>
      <c r="BF316" s="96" t="s">
        <v>1146</v>
      </c>
      <c r="BG316" s="96" t="s">
        <v>1146</v>
      </c>
      <c r="BH316" s="96" t="s">
        <v>1146</v>
      </c>
      <c r="BI316" s="96" t="s">
        <v>1146</v>
      </c>
      <c r="BJ316" s="96" t="s">
        <v>1146</v>
      </c>
      <c r="BK316" s="96" t="s">
        <v>1146</v>
      </c>
      <c r="BL316" s="96" t="s">
        <v>1146</v>
      </c>
      <c r="BM316" s="96" t="s">
        <v>1146</v>
      </c>
      <c r="BN316" s="96" t="s">
        <v>1146</v>
      </c>
      <c r="BO316" s="96" t="s">
        <v>1146</v>
      </c>
      <c r="BP316" s="96" t="s">
        <v>1146</v>
      </c>
      <c r="BQ316" s="96" t="s">
        <v>1146</v>
      </c>
      <c r="BR316" s="96" t="s">
        <v>1146</v>
      </c>
      <c r="BS316" s="96" t="s">
        <v>1146</v>
      </c>
      <c r="BT316" s="96" t="s">
        <v>1146</v>
      </c>
      <c r="BU316" s="96" t="s">
        <v>1146</v>
      </c>
      <c r="BV316" s="96" t="s">
        <v>1146</v>
      </c>
      <c r="BW316" s="96" t="s">
        <v>1146</v>
      </c>
      <c r="BX316" s="96" t="s">
        <v>1146</v>
      </c>
      <c r="BY316" s="96" t="s">
        <v>1146</v>
      </c>
      <c r="BZ316" s="96" t="s">
        <v>1146</v>
      </c>
      <c r="CA316" s="96" t="s">
        <v>1146</v>
      </c>
      <c r="CB316" s="96" t="s">
        <v>1146</v>
      </c>
      <c r="CC316" s="96" t="s">
        <v>1146</v>
      </c>
      <c r="CD316" s="96" t="s">
        <v>1146</v>
      </c>
      <c r="CE316" s="96" t="s">
        <v>1146</v>
      </c>
      <c r="CF316" s="96" t="s">
        <v>1146</v>
      </c>
      <c r="CG316" s="96" t="s">
        <v>1146</v>
      </c>
      <c r="CH316" s="96" t="s">
        <v>1146</v>
      </c>
      <c r="CI316" s="96" t="s">
        <v>1146</v>
      </c>
      <c r="CJ316" s="96" t="s">
        <v>1146</v>
      </c>
      <c r="CK316" s="96" t="s">
        <v>1146</v>
      </c>
      <c r="CL316" s="96" t="s">
        <v>1146</v>
      </c>
      <c r="CM316" s="96" t="s">
        <v>1146</v>
      </c>
      <c r="CN316" s="96" t="s">
        <v>1146</v>
      </c>
      <c r="CO316" s="96" t="s">
        <v>1146</v>
      </c>
      <c r="CP316" s="96" t="s">
        <v>1146</v>
      </c>
      <c r="CQ316" s="96" t="s">
        <v>1146</v>
      </c>
      <c r="CR316" s="96" t="s">
        <v>1146</v>
      </c>
      <c r="CS316" s="96" t="s">
        <v>1146</v>
      </c>
      <c r="CT316" s="96" t="s">
        <v>1146</v>
      </c>
      <c r="CU316" s="96" t="s">
        <v>1146</v>
      </c>
      <c r="CV316" s="96" t="s">
        <v>1146</v>
      </c>
      <c r="CW316" s="96" t="s">
        <v>1146</v>
      </c>
      <c r="CX316" s="96" t="s">
        <v>1146</v>
      </c>
      <c r="CY316" s="96" t="s">
        <v>1146</v>
      </c>
      <c r="CZ316" s="96" t="s">
        <v>1146</v>
      </c>
      <c r="DA316" s="96" t="s">
        <v>1146</v>
      </c>
      <c r="DB316" s="96" t="s">
        <v>1146</v>
      </c>
      <c r="DC316" s="96" t="s">
        <v>1146</v>
      </c>
      <c r="DD316" s="96" t="s">
        <v>1146</v>
      </c>
      <c r="DE316" s="96" t="s">
        <v>1146</v>
      </c>
      <c r="DF316" s="96" t="s">
        <v>1146</v>
      </c>
      <c r="DG316" s="96" t="s">
        <v>1146</v>
      </c>
    </row>
    <row r="317" spans="1:111" ht="47.25">
      <c r="A317" s="137">
        <v>311</v>
      </c>
      <c r="B317" s="105">
        <v>562</v>
      </c>
      <c r="C317" s="106" t="s">
        <v>163</v>
      </c>
      <c r="D317" s="107" t="s">
        <v>23</v>
      </c>
      <c r="E317" s="106" t="s">
        <v>167</v>
      </c>
      <c r="F317" s="107" t="s">
        <v>25</v>
      </c>
      <c r="G317" s="102"/>
      <c r="H317" s="102"/>
      <c r="I317" s="102"/>
      <c r="J317" s="102"/>
      <c r="K317" s="99" t="s">
        <v>1137</v>
      </c>
      <c r="L317" s="100" t="s">
        <v>1063</v>
      </c>
      <c r="M317" s="101" t="s">
        <v>648</v>
      </c>
      <c r="N317" s="102"/>
      <c r="O317" s="102"/>
      <c r="P317" s="102"/>
      <c r="Q317" s="102"/>
      <c r="R317" s="102"/>
      <c r="S317" s="102"/>
      <c r="T317" s="102"/>
      <c r="U317" s="102"/>
      <c r="V317" s="102"/>
      <c r="W317" s="102"/>
      <c r="X317" s="139">
        <f t="shared" si="44"/>
        <v>0</v>
      </c>
      <c r="Y317" s="103"/>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2"/>
      <c r="BJ317" s="102"/>
      <c r="BK317" s="102"/>
      <c r="BL317" s="102"/>
      <c r="BM317" s="102"/>
      <c r="BN317" s="102"/>
      <c r="BO317" s="102"/>
      <c r="BP317" s="102"/>
      <c r="BQ317" s="102"/>
      <c r="BR317" s="102"/>
      <c r="BS317" s="102"/>
      <c r="BT317" s="102"/>
      <c r="BU317" s="102"/>
      <c r="BV317" s="102"/>
      <c r="BW317" s="102"/>
      <c r="BX317" s="102"/>
      <c r="BY317" s="102"/>
      <c r="BZ317" s="102"/>
      <c r="CA317" s="102"/>
      <c r="CB317" s="102"/>
      <c r="CC317" s="102"/>
      <c r="CD317" s="102"/>
      <c r="CE317" s="102"/>
      <c r="CF317" s="102"/>
      <c r="CG317" s="102"/>
      <c r="CH317" s="102"/>
      <c r="CI317" s="102"/>
      <c r="CJ317" s="102"/>
      <c r="CK317" s="102"/>
      <c r="CL317" s="102"/>
      <c r="CM317" s="102"/>
      <c r="CN317" s="102"/>
      <c r="CO317" s="102"/>
      <c r="CP317" s="102"/>
      <c r="CQ317" s="102"/>
      <c r="CR317" s="102"/>
      <c r="CS317" s="102"/>
      <c r="CT317" s="102"/>
      <c r="CU317" s="102"/>
      <c r="CV317" s="102"/>
      <c r="CW317" s="170">
        <f t="shared" si="45"/>
        <v>0</v>
      </c>
      <c r="CX317" s="169" t="e">
        <f t="shared" si="46"/>
        <v>#DIV/0!</v>
      </c>
      <c r="CY317" s="170">
        <f t="shared" si="47"/>
        <v>0</v>
      </c>
      <c r="CZ317" s="169" t="e">
        <f t="shared" si="48"/>
        <v>#DIV/0!</v>
      </c>
      <c r="DA317" s="170">
        <f t="shared" si="49"/>
        <v>0</v>
      </c>
      <c r="DB317" s="169" t="e">
        <f t="shared" si="50"/>
        <v>#DIV/0!</v>
      </c>
      <c r="DC317" s="170">
        <f t="shared" si="51"/>
        <v>0</v>
      </c>
      <c r="DD317" s="169" t="e">
        <f t="shared" si="52"/>
        <v>#DIV/0!</v>
      </c>
      <c r="DE317" s="171" t="e">
        <f t="shared" si="53"/>
        <v>#DIV/0!</v>
      </c>
      <c r="DF317" s="171" t="e">
        <f t="shared" si="54"/>
        <v>#DIV/0!</v>
      </c>
      <c r="DG317" s="102"/>
    </row>
    <row r="318" spans="1:111" ht="35.25" customHeight="1">
      <c r="A318" s="137">
        <v>312</v>
      </c>
      <c r="B318" s="105">
        <v>564</v>
      </c>
      <c r="C318" s="106" t="s">
        <v>171</v>
      </c>
      <c r="D318" s="107" t="s">
        <v>23</v>
      </c>
      <c r="E318" s="106" t="s">
        <v>168</v>
      </c>
      <c r="F318" s="107" t="s">
        <v>24</v>
      </c>
      <c r="G318" s="106"/>
      <c r="H318" s="104"/>
      <c r="I318" s="98"/>
      <c r="J318" s="102"/>
      <c r="K318" s="99" t="s">
        <v>1137</v>
      </c>
      <c r="L318" s="100" t="s">
        <v>1063</v>
      </c>
      <c r="M318" s="101" t="s">
        <v>648</v>
      </c>
      <c r="N318" s="102"/>
      <c r="O318" s="102"/>
      <c r="P318" s="102"/>
      <c r="Q318" s="102"/>
      <c r="R318" s="102"/>
      <c r="S318" s="102"/>
      <c r="T318" s="102"/>
      <c r="U318" s="102"/>
      <c r="V318" s="102"/>
      <c r="W318" s="102"/>
      <c r="X318" s="139">
        <f t="shared" si="44"/>
        <v>0</v>
      </c>
      <c r="Y318" s="103"/>
      <c r="Z318" s="103"/>
      <c r="AA318" s="103"/>
      <c r="AB318" s="103"/>
      <c r="AC318" s="103"/>
      <c r="AD318" s="103"/>
      <c r="AE318" s="103"/>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2"/>
      <c r="BJ318" s="102"/>
      <c r="BK318" s="102"/>
      <c r="BL318" s="102"/>
      <c r="BM318" s="102"/>
      <c r="BN318" s="102"/>
      <c r="BO318" s="102"/>
      <c r="BP318" s="102"/>
      <c r="BQ318" s="102"/>
      <c r="BR318" s="102"/>
      <c r="BS318" s="102"/>
      <c r="BT318" s="102"/>
      <c r="BU318" s="102"/>
      <c r="BV318" s="102"/>
      <c r="BW318" s="102"/>
      <c r="BX318" s="102"/>
      <c r="BY318" s="102"/>
      <c r="BZ318" s="102"/>
      <c r="CA318" s="102"/>
      <c r="CB318" s="102"/>
      <c r="CC318" s="102"/>
      <c r="CD318" s="102"/>
      <c r="CE318" s="102"/>
      <c r="CF318" s="102"/>
      <c r="CG318" s="102"/>
      <c r="CH318" s="102"/>
      <c r="CI318" s="102"/>
      <c r="CJ318" s="102"/>
      <c r="CK318" s="102"/>
      <c r="CL318" s="102"/>
      <c r="CM318" s="102"/>
      <c r="CN318" s="102"/>
      <c r="CO318" s="102"/>
      <c r="CP318" s="102"/>
      <c r="CQ318" s="102"/>
      <c r="CR318" s="102"/>
      <c r="CS318" s="102"/>
      <c r="CT318" s="102"/>
      <c r="CU318" s="102"/>
      <c r="CV318" s="102"/>
      <c r="CW318" s="170">
        <f t="shared" si="45"/>
        <v>0</v>
      </c>
      <c r="CX318" s="169" t="e">
        <f t="shared" si="46"/>
        <v>#DIV/0!</v>
      </c>
      <c r="CY318" s="170">
        <f t="shared" si="47"/>
        <v>0</v>
      </c>
      <c r="CZ318" s="169" t="e">
        <f t="shared" si="48"/>
        <v>#DIV/0!</v>
      </c>
      <c r="DA318" s="170">
        <f t="shared" si="49"/>
        <v>0</v>
      </c>
      <c r="DB318" s="169" t="e">
        <f t="shared" si="50"/>
        <v>#DIV/0!</v>
      </c>
      <c r="DC318" s="170">
        <f t="shared" si="51"/>
        <v>0</v>
      </c>
      <c r="DD318" s="169" t="e">
        <f t="shared" si="52"/>
        <v>#DIV/0!</v>
      </c>
      <c r="DE318" s="171" t="e">
        <f t="shared" si="53"/>
        <v>#DIV/0!</v>
      </c>
      <c r="DF318" s="171" t="e">
        <f t="shared" si="54"/>
        <v>#DIV/0!</v>
      </c>
      <c r="DG318" s="102"/>
    </row>
    <row r="319" spans="1:111" ht="37.5" customHeight="1">
      <c r="A319" s="137">
        <v>313</v>
      </c>
      <c r="B319" s="105">
        <v>565</v>
      </c>
      <c r="C319" s="106" t="s">
        <v>970</v>
      </c>
      <c r="D319" s="107" t="s">
        <v>25</v>
      </c>
      <c r="E319" s="106" t="s">
        <v>169</v>
      </c>
      <c r="F319" s="107" t="s">
        <v>25</v>
      </c>
      <c r="G319" s="102"/>
      <c r="H319" s="102"/>
      <c r="I319" s="102"/>
      <c r="J319" s="102"/>
      <c r="K319" s="99" t="s">
        <v>1137</v>
      </c>
      <c r="L319" s="100" t="s">
        <v>1063</v>
      </c>
      <c r="M319" s="101" t="s">
        <v>648</v>
      </c>
      <c r="N319" s="102"/>
      <c r="O319" s="102"/>
      <c r="P319" s="102"/>
      <c r="Q319" s="102"/>
      <c r="R319" s="102"/>
      <c r="S319" s="102"/>
      <c r="T319" s="102"/>
      <c r="U319" s="102"/>
      <c r="V319" s="102"/>
      <c r="W319" s="102"/>
      <c r="X319" s="139">
        <f t="shared" si="44"/>
        <v>0</v>
      </c>
      <c r="Y319" s="103"/>
      <c r="Z319" s="103"/>
      <c r="AA319" s="103"/>
      <c r="AB319" s="103"/>
      <c r="AC319" s="103"/>
      <c r="AD319" s="103"/>
      <c r="AE319" s="103"/>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2"/>
      <c r="BJ319" s="102"/>
      <c r="BK319" s="102"/>
      <c r="BL319" s="102"/>
      <c r="BM319" s="102"/>
      <c r="BN319" s="102"/>
      <c r="BO319" s="102"/>
      <c r="BP319" s="102"/>
      <c r="BQ319" s="102"/>
      <c r="BR319" s="102"/>
      <c r="BS319" s="102"/>
      <c r="BT319" s="102"/>
      <c r="BU319" s="102"/>
      <c r="BV319" s="102"/>
      <c r="BW319" s="102"/>
      <c r="BX319" s="102"/>
      <c r="BY319" s="102"/>
      <c r="BZ319" s="102"/>
      <c r="CA319" s="102"/>
      <c r="CB319" s="102"/>
      <c r="CC319" s="102"/>
      <c r="CD319" s="102"/>
      <c r="CE319" s="102"/>
      <c r="CF319" s="102"/>
      <c r="CG319" s="102"/>
      <c r="CH319" s="102"/>
      <c r="CI319" s="102"/>
      <c r="CJ319" s="102"/>
      <c r="CK319" s="102"/>
      <c r="CL319" s="102"/>
      <c r="CM319" s="102"/>
      <c r="CN319" s="102"/>
      <c r="CO319" s="102"/>
      <c r="CP319" s="102"/>
      <c r="CQ319" s="102"/>
      <c r="CR319" s="102"/>
      <c r="CS319" s="102"/>
      <c r="CT319" s="102"/>
      <c r="CU319" s="102"/>
      <c r="CV319" s="102"/>
      <c r="CW319" s="170">
        <f t="shared" si="45"/>
        <v>0</v>
      </c>
      <c r="CX319" s="169" t="e">
        <f t="shared" si="46"/>
        <v>#DIV/0!</v>
      </c>
      <c r="CY319" s="170">
        <f t="shared" si="47"/>
        <v>0</v>
      </c>
      <c r="CZ319" s="169" t="e">
        <f t="shared" si="48"/>
        <v>#DIV/0!</v>
      </c>
      <c r="DA319" s="170">
        <f t="shared" si="49"/>
        <v>0</v>
      </c>
      <c r="DB319" s="169" t="e">
        <f t="shared" si="50"/>
        <v>#DIV/0!</v>
      </c>
      <c r="DC319" s="170">
        <f t="shared" si="51"/>
        <v>0</v>
      </c>
      <c r="DD319" s="169" t="e">
        <f t="shared" si="52"/>
        <v>#DIV/0!</v>
      </c>
      <c r="DE319" s="171" t="e">
        <f t="shared" si="53"/>
        <v>#DIV/0!</v>
      </c>
      <c r="DF319" s="171" t="e">
        <f t="shared" si="54"/>
        <v>#DIV/0!</v>
      </c>
      <c r="DG319" s="102"/>
    </row>
    <row r="320" spans="1:111" ht="47.25">
      <c r="A320" s="137">
        <v>314</v>
      </c>
      <c r="B320" s="105">
        <v>568</v>
      </c>
      <c r="C320" s="106" t="s">
        <v>974</v>
      </c>
      <c r="D320" s="107" t="s">
        <v>25</v>
      </c>
      <c r="E320" s="106" t="s">
        <v>975</v>
      </c>
      <c r="F320" s="107" t="s">
        <v>25</v>
      </c>
      <c r="G320" s="106" t="s">
        <v>975</v>
      </c>
      <c r="H320" s="104" t="s">
        <v>1211</v>
      </c>
      <c r="I320" s="98" t="s">
        <v>1230</v>
      </c>
      <c r="J320" s="102" t="s">
        <v>1199</v>
      </c>
      <c r="K320" s="99" t="s">
        <v>1137</v>
      </c>
      <c r="L320" s="100" t="s">
        <v>1063</v>
      </c>
      <c r="M320" s="101" t="s">
        <v>648</v>
      </c>
      <c r="N320" s="102"/>
      <c r="O320" s="102"/>
      <c r="P320" s="102"/>
      <c r="Q320" s="102" t="s">
        <v>648</v>
      </c>
      <c r="R320" s="102"/>
      <c r="S320" s="102"/>
      <c r="T320" s="102"/>
      <c r="U320" s="102"/>
      <c r="V320" s="102"/>
      <c r="W320" s="102"/>
      <c r="X320" s="139">
        <f t="shared" si="44"/>
        <v>1</v>
      </c>
      <c r="Y320" s="103"/>
      <c r="Z320" s="103"/>
      <c r="AA320" s="103"/>
      <c r="AB320" s="103"/>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2"/>
      <c r="BJ320" s="102"/>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102"/>
      <c r="CS320" s="102"/>
      <c r="CT320" s="102"/>
      <c r="CU320" s="102"/>
      <c r="CV320" s="102"/>
      <c r="CW320" s="170">
        <f t="shared" si="45"/>
        <v>0</v>
      </c>
      <c r="CX320" s="169" t="e">
        <f t="shared" si="46"/>
        <v>#DIV/0!</v>
      </c>
      <c r="CY320" s="170">
        <f t="shared" si="47"/>
        <v>0</v>
      </c>
      <c r="CZ320" s="169" t="e">
        <f t="shared" si="48"/>
        <v>#DIV/0!</v>
      </c>
      <c r="DA320" s="170">
        <f t="shared" si="49"/>
        <v>0</v>
      </c>
      <c r="DB320" s="169" t="e">
        <f t="shared" si="50"/>
        <v>#DIV/0!</v>
      </c>
      <c r="DC320" s="170">
        <f t="shared" si="51"/>
        <v>0</v>
      </c>
      <c r="DD320" s="169" t="e">
        <f t="shared" si="52"/>
        <v>#DIV/0!</v>
      </c>
      <c r="DE320" s="171" t="e">
        <f t="shared" si="53"/>
        <v>#DIV/0!</v>
      </c>
      <c r="DF320" s="171" t="e">
        <f t="shared" si="54"/>
        <v>#DIV/0!</v>
      </c>
      <c r="DG320" s="102"/>
    </row>
    <row r="321" spans="1:111" ht="31.5">
      <c r="A321" s="137">
        <v>315</v>
      </c>
      <c r="B321" s="105">
        <v>570</v>
      </c>
      <c r="C321" s="106" t="s">
        <v>976</v>
      </c>
      <c r="D321" s="107" t="s">
        <v>23</v>
      </c>
      <c r="E321" s="106" t="s">
        <v>173</v>
      </c>
      <c r="F321" s="107" t="s">
        <v>25</v>
      </c>
      <c r="G321" s="106"/>
      <c r="H321" s="117"/>
      <c r="I321" s="118"/>
      <c r="J321" s="105"/>
      <c r="K321" s="99" t="s">
        <v>1137</v>
      </c>
      <c r="L321" s="100" t="s">
        <v>1063</v>
      </c>
      <c r="M321" s="101" t="s">
        <v>648</v>
      </c>
      <c r="N321" s="105"/>
      <c r="O321" s="105"/>
      <c r="P321" s="105"/>
      <c r="Q321" s="105"/>
      <c r="R321" s="105"/>
      <c r="S321" s="105"/>
      <c r="T321" s="105"/>
      <c r="U321" s="105"/>
      <c r="V321" s="105"/>
      <c r="W321" s="105"/>
      <c r="X321" s="139">
        <f t="shared" si="44"/>
        <v>0</v>
      </c>
      <c r="Y321" s="103"/>
      <c r="Z321" s="103"/>
      <c r="AA321" s="103"/>
      <c r="AB321" s="103"/>
      <c r="AC321" s="103"/>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70">
        <f t="shared" si="45"/>
        <v>0</v>
      </c>
      <c r="CX321" s="169" t="e">
        <f t="shared" si="46"/>
        <v>#DIV/0!</v>
      </c>
      <c r="CY321" s="170">
        <f t="shared" si="47"/>
        <v>0</v>
      </c>
      <c r="CZ321" s="169" t="e">
        <f t="shared" si="48"/>
        <v>#DIV/0!</v>
      </c>
      <c r="DA321" s="170">
        <f t="shared" si="49"/>
        <v>0</v>
      </c>
      <c r="DB321" s="169" t="e">
        <f t="shared" si="50"/>
        <v>#DIV/0!</v>
      </c>
      <c r="DC321" s="170">
        <f t="shared" si="51"/>
        <v>0</v>
      </c>
      <c r="DD321" s="169" t="e">
        <f t="shared" si="52"/>
        <v>#DIV/0!</v>
      </c>
      <c r="DE321" s="171" t="e">
        <f t="shared" si="53"/>
        <v>#DIV/0!</v>
      </c>
      <c r="DF321" s="171" t="e">
        <f t="shared" si="54"/>
        <v>#DIV/0!</v>
      </c>
      <c r="DG321" s="102"/>
    </row>
    <row r="322" spans="1:111" ht="35.25" customHeight="1">
      <c r="A322" s="137">
        <v>316</v>
      </c>
      <c r="B322" s="105">
        <v>572</v>
      </c>
      <c r="C322" s="106" t="s">
        <v>174</v>
      </c>
      <c r="D322" s="107" t="s">
        <v>23</v>
      </c>
      <c r="E322" s="106" t="s">
        <v>1170</v>
      </c>
      <c r="F322" s="110" t="s">
        <v>25</v>
      </c>
      <c r="G322" s="106"/>
      <c r="H322" s="106"/>
      <c r="I322" s="98"/>
      <c r="J322" s="105"/>
      <c r="K322" s="99" t="s">
        <v>1137</v>
      </c>
      <c r="L322" s="100" t="s">
        <v>1110</v>
      </c>
      <c r="M322" s="101" t="s">
        <v>648</v>
      </c>
      <c r="N322" s="105"/>
      <c r="O322" s="105"/>
      <c r="P322" s="105"/>
      <c r="Q322" s="105"/>
      <c r="R322" s="105"/>
      <c r="S322" s="105"/>
      <c r="T322" s="105"/>
      <c r="U322" s="105"/>
      <c r="V322" s="105"/>
      <c r="W322" s="105"/>
      <c r="X322" s="139">
        <f t="shared" si="44"/>
        <v>0</v>
      </c>
      <c r="Y322" s="103"/>
      <c r="Z322" s="103"/>
      <c r="AA322" s="103"/>
      <c r="AB322" s="103"/>
      <c r="AC322" s="103"/>
      <c r="AD322" s="103"/>
      <c r="AE322" s="103"/>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70">
        <f t="shared" si="45"/>
        <v>0</v>
      </c>
      <c r="CX322" s="169" t="e">
        <f t="shared" si="46"/>
        <v>#DIV/0!</v>
      </c>
      <c r="CY322" s="170">
        <f t="shared" si="47"/>
        <v>0</v>
      </c>
      <c r="CZ322" s="169" t="e">
        <f t="shared" si="48"/>
        <v>#DIV/0!</v>
      </c>
      <c r="DA322" s="170">
        <f t="shared" si="49"/>
        <v>0</v>
      </c>
      <c r="DB322" s="169" t="e">
        <f t="shared" si="50"/>
        <v>#DIV/0!</v>
      </c>
      <c r="DC322" s="170">
        <f t="shared" si="51"/>
        <v>0</v>
      </c>
      <c r="DD322" s="169" t="e">
        <f t="shared" si="52"/>
        <v>#DIV/0!</v>
      </c>
      <c r="DE322" s="171" t="e">
        <f t="shared" si="53"/>
        <v>#DIV/0!</v>
      </c>
      <c r="DF322" s="171" t="e">
        <f t="shared" si="54"/>
        <v>#DIV/0!</v>
      </c>
      <c r="DG322" s="102"/>
    </row>
    <row r="323" spans="1:111">
      <c r="A323" s="105"/>
      <c r="B323" s="105"/>
      <c r="C323" s="106"/>
      <c r="D323" s="107"/>
      <c r="E323" s="106"/>
      <c r="F323" s="107"/>
      <c r="G323" s="105"/>
      <c r="H323" s="105"/>
      <c r="I323" s="105"/>
      <c r="J323" s="105"/>
      <c r="K323" s="99"/>
      <c r="L323" s="100"/>
      <c r="M323" s="101"/>
      <c r="N323" s="105"/>
      <c r="O323" s="105"/>
      <c r="P323" s="105"/>
      <c r="Q323" s="105"/>
      <c r="R323" s="102"/>
      <c r="S323" s="102"/>
      <c r="T323" s="102"/>
      <c r="U323" s="102"/>
      <c r="V323" s="102"/>
      <c r="W323" s="102"/>
      <c r="X323" s="89"/>
      <c r="Y323" s="103"/>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25"/>
      <c r="CZ323" s="126"/>
      <c r="DA323" s="125"/>
      <c r="DB323" s="126"/>
      <c r="DC323" s="125"/>
      <c r="DD323" s="126"/>
      <c r="DE323" s="127"/>
      <c r="DF323" s="125"/>
      <c r="DG323" s="102"/>
    </row>
    <row r="324" spans="1:111">
      <c r="A324" s="236"/>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c r="AT324" s="237"/>
      <c r="AU324" s="237"/>
      <c r="AV324" s="237"/>
      <c r="AW324" s="237"/>
      <c r="AX324" s="237"/>
      <c r="AY324" s="237"/>
      <c r="AZ324" s="237"/>
      <c r="BA324" s="237"/>
      <c r="BB324" s="237"/>
      <c r="BC324" s="237"/>
      <c r="BD324" s="237"/>
      <c r="BE324" s="237"/>
      <c r="BF324" s="237"/>
      <c r="BG324" s="237"/>
      <c r="BH324" s="237"/>
      <c r="BI324" s="237"/>
      <c r="BJ324" s="237"/>
      <c r="BK324" s="237"/>
      <c r="BL324" s="237"/>
      <c r="BM324" s="237"/>
      <c r="BN324" s="237"/>
      <c r="BO324" s="237"/>
      <c r="BP324" s="237"/>
      <c r="BQ324" s="237"/>
      <c r="BR324" s="237"/>
      <c r="BS324" s="237"/>
      <c r="BT324" s="237"/>
      <c r="BU324" s="237"/>
      <c r="BV324" s="237"/>
      <c r="BW324" s="237"/>
      <c r="BX324" s="237"/>
      <c r="BY324" s="237"/>
      <c r="BZ324" s="237"/>
      <c r="CA324" s="237"/>
      <c r="CB324" s="237"/>
      <c r="CC324" s="237"/>
      <c r="CD324" s="237"/>
      <c r="CE324" s="237"/>
      <c r="CF324" s="237"/>
      <c r="CG324" s="237"/>
      <c r="CH324" s="237"/>
      <c r="CI324" s="237"/>
      <c r="CJ324" s="237"/>
      <c r="CK324" s="237"/>
      <c r="CL324" s="237"/>
      <c r="CM324" s="237"/>
      <c r="CN324" s="237"/>
      <c r="CO324" s="237"/>
      <c r="CP324" s="237"/>
      <c r="CQ324" s="237"/>
      <c r="CR324" s="237"/>
      <c r="CS324" s="237"/>
      <c r="CT324" s="237"/>
      <c r="CU324" s="237"/>
      <c r="CV324" s="237"/>
      <c r="CW324" s="237"/>
      <c r="CX324" s="237"/>
      <c r="CY324" s="237"/>
      <c r="CZ324" s="237"/>
      <c r="DA324" s="237"/>
      <c r="DB324" s="237"/>
      <c r="DC324" s="237"/>
      <c r="DD324" s="237"/>
      <c r="DE324" s="237"/>
      <c r="DF324" s="262"/>
    </row>
    <row r="325" spans="1:111" ht="15.75" customHeight="1">
      <c r="A325" s="238"/>
      <c r="B325" s="238"/>
      <c r="C325" s="239" t="s">
        <v>1290</v>
      </c>
      <c r="D325" s="239"/>
      <c r="E325" s="239"/>
      <c r="F325" s="239"/>
      <c r="G325" s="239"/>
      <c r="H325" s="239"/>
      <c r="I325" s="128"/>
      <c r="J325" s="129"/>
      <c r="K325" s="129"/>
      <c r="L325" s="130"/>
      <c r="M325" s="139">
        <f t="shared" ref="M325" si="55">SUM(M326:M330)</f>
        <v>260</v>
      </c>
      <c r="N325" s="139">
        <f>SUM(N326:N330)</f>
        <v>3</v>
      </c>
      <c r="O325" s="139">
        <f t="shared" ref="O325:W325" si="56">SUM(O326:O330)</f>
        <v>8</v>
      </c>
      <c r="P325" s="139">
        <f t="shared" si="56"/>
        <v>5</v>
      </c>
      <c r="Q325" s="139">
        <f t="shared" si="56"/>
        <v>10</v>
      </c>
      <c r="R325" s="139">
        <f t="shared" si="56"/>
        <v>13</v>
      </c>
      <c r="S325" s="139">
        <f t="shared" si="56"/>
        <v>6</v>
      </c>
      <c r="T325" s="139">
        <f t="shared" si="56"/>
        <v>2</v>
      </c>
      <c r="U325" s="139">
        <f t="shared" si="56"/>
        <v>3</v>
      </c>
      <c r="V325" s="139">
        <f t="shared" si="56"/>
        <v>6</v>
      </c>
      <c r="W325" s="139">
        <f t="shared" si="56"/>
        <v>3</v>
      </c>
      <c r="X325" s="95"/>
      <c r="Y325" s="153">
        <f>SUM(Y326:Y330)</f>
        <v>0</v>
      </c>
      <c r="Z325" s="153">
        <f t="shared" ref="Z325:BH325" si="57">SUM(Z326:Z330)</f>
        <v>0</v>
      </c>
      <c r="AA325" s="153">
        <f t="shared" si="57"/>
        <v>0</v>
      </c>
      <c r="AB325" s="153">
        <f t="shared" si="57"/>
        <v>0</v>
      </c>
      <c r="AC325" s="153">
        <f t="shared" si="57"/>
        <v>0</v>
      </c>
      <c r="AD325" s="153">
        <f t="shared" si="57"/>
        <v>0</v>
      </c>
      <c r="AE325" s="153">
        <f t="shared" si="57"/>
        <v>0</v>
      </c>
      <c r="AF325" s="153">
        <f t="shared" si="57"/>
        <v>0</v>
      </c>
      <c r="AG325" s="153">
        <f t="shared" si="57"/>
        <v>0</v>
      </c>
      <c r="AH325" s="153">
        <f t="shared" si="57"/>
        <v>0</v>
      </c>
      <c r="AI325" s="153">
        <f t="shared" si="57"/>
        <v>0</v>
      </c>
      <c r="AJ325" s="153">
        <f t="shared" si="57"/>
        <v>0</v>
      </c>
      <c r="AK325" s="153">
        <f t="shared" si="57"/>
        <v>0</v>
      </c>
      <c r="AL325" s="153">
        <f t="shared" si="57"/>
        <v>0</v>
      </c>
      <c r="AM325" s="153">
        <f t="shared" si="57"/>
        <v>0</v>
      </c>
      <c r="AN325" s="153">
        <f t="shared" si="57"/>
        <v>0</v>
      </c>
      <c r="AO325" s="153">
        <f t="shared" si="57"/>
        <v>0</v>
      </c>
      <c r="AP325" s="153">
        <f t="shared" si="57"/>
        <v>0</v>
      </c>
      <c r="AQ325" s="153">
        <f t="shared" si="57"/>
        <v>0</v>
      </c>
      <c r="AR325" s="153">
        <f t="shared" si="57"/>
        <v>0</v>
      </c>
      <c r="AS325" s="153">
        <f t="shared" si="57"/>
        <v>0</v>
      </c>
      <c r="AT325" s="153">
        <f t="shared" si="57"/>
        <v>0</v>
      </c>
      <c r="AU325" s="153">
        <f t="shared" si="57"/>
        <v>0</v>
      </c>
      <c r="AV325" s="153">
        <f t="shared" si="57"/>
        <v>0</v>
      </c>
      <c r="AW325" s="153">
        <f t="shared" si="57"/>
        <v>0</v>
      </c>
      <c r="AX325" s="153">
        <f t="shared" si="57"/>
        <v>0</v>
      </c>
      <c r="AY325" s="153">
        <f t="shared" si="57"/>
        <v>0</v>
      </c>
      <c r="AZ325" s="153">
        <f t="shared" si="57"/>
        <v>0</v>
      </c>
      <c r="BA325" s="153">
        <f t="shared" si="57"/>
        <v>0</v>
      </c>
      <c r="BB325" s="153">
        <f t="shared" si="57"/>
        <v>0</v>
      </c>
      <c r="BC325" s="153">
        <f t="shared" si="57"/>
        <v>0</v>
      </c>
      <c r="BD325" s="153">
        <f t="shared" si="57"/>
        <v>0</v>
      </c>
      <c r="BE325" s="153">
        <f t="shared" si="57"/>
        <v>0</v>
      </c>
      <c r="BF325" s="153">
        <f t="shared" si="57"/>
        <v>0</v>
      </c>
      <c r="BG325" s="153">
        <f t="shared" si="57"/>
        <v>0</v>
      </c>
      <c r="BH325" s="153">
        <f t="shared" si="57"/>
        <v>0</v>
      </c>
      <c r="BI325" s="311"/>
      <c r="BJ325" s="312"/>
      <c r="BK325" s="312"/>
      <c r="BL325" s="312"/>
      <c r="BM325" s="312"/>
      <c r="BN325" s="312"/>
      <c r="BO325" s="312"/>
      <c r="BP325" s="312"/>
      <c r="BQ325" s="312"/>
      <c r="BR325" s="312"/>
      <c r="BS325" s="312"/>
      <c r="BT325" s="312"/>
      <c r="BU325" s="312"/>
      <c r="BV325" s="312"/>
      <c r="BW325" s="312"/>
      <c r="BX325" s="312"/>
      <c r="BY325" s="312"/>
      <c r="BZ325" s="312"/>
      <c r="CA325" s="312"/>
      <c r="CB325" s="312"/>
      <c r="CC325" s="312"/>
      <c r="CD325" s="312"/>
      <c r="CE325" s="312"/>
      <c r="CF325" s="312"/>
      <c r="CG325" s="312"/>
      <c r="CH325" s="312"/>
      <c r="CI325" s="312"/>
      <c r="CJ325" s="312"/>
      <c r="CK325" s="312"/>
      <c r="CL325" s="312"/>
      <c r="CM325" s="312"/>
      <c r="CN325" s="312"/>
      <c r="CO325" s="312"/>
      <c r="CP325" s="312"/>
      <c r="CQ325" s="312"/>
      <c r="CR325" s="312"/>
      <c r="CS325" s="312"/>
      <c r="CT325" s="312"/>
      <c r="CU325" s="312"/>
      <c r="CV325" s="312"/>
      <c r="CW325" s="312"/>
      <c r="CX325" s="312"/>
      <c r="CY325" s="312"/>
      <c r="CZ325" s="312"/>
      <c r="DA325" s="312"/>
      <c r="DB325" s="312"/>
      <c r="DC325" s="312"/>
      <c r="DD325" s="312"/>
      <c r="DE325" s="312"/>
      <c r="DF325" s="313"/>
    </row>
    <row r="326" spans="1:111" ht="15.75" customHeight="1">
      <c r="A326" s="238"/>
      <c r="B326" s="238"/>
      <c r="C326" s="231" t="s">
        <v>1264</v>
      </c>
      <c r="D326" s="231"/>
      <c r="E326" s="231"/>
      <c r="F326" s="231"/>
      <c r="G326" s="231"/>
      <c r="H326" s="231"/>
      <c r="I326" s="128"/>
      <c r="J326" s="129"/>
      <c r="K326" s="129"/>
      <c r="L326" s="130"/>
      <c r="M326" s="140">
        <f t="shared" ref="M326:W326" si="58">COUNTIF(M$7:M$114,"x")</f>
        <v>93</v>
      </c>
      <c r="N326" s="140">
        <f t="shared" si="58"/>
        <v>1</v>
      </c>
      <c r="O326" s="140">
        <f t="shared" si="58"/>
        <v>5</v>
      </c>
      <c r="P326" s="140">
        <f t="shared" si="58"/>
        <v>3</v>
      </c>
      <c r="Q326" s="140">
        <f t="shared" si="58"/>
        <v>5</v>
      </c>
      <c r="R326" s="140">
        <f t="shared" si="58"/>
        <v>4</v>
      </c>
      <c r="S326" s="140">
        <f t="shared" si="58"/>
        <v>1</v>
      </c>
      <c r="T326" s="140">
        <f t="shared" si="58"/>
        <v>1</v>
      </c>
      <c r="U326" s="140">
        <f t="shared" si="58"/>
        <v>1</v>
      </c>
      <c r="V326" s="140">
        <f t="shared" si="58"/>
        <v>2</v>
      </c>
      <c r="W326" s="140">
        <f t="shared" si="58"/>
        <v>1</v>
      </c>
      <c r="X326" s="131"/>
      <c r="Y326" s="154">
        <f>COUNTA(Y$7:Y$114)-COUNTIF(Y$7:Y$114,"#")</f>
        <v>0</v>
      </c>
      <c r="Z326" s="154">
        <f t="shared" ref="Z326:BH326" si="59">COUNTA(Z$7:Z$114)-COUNTIF(Z$7:Z$114,"#")</f>
        <v>0</v>
      </c>
      <c r="AA326" s="154">
        <f t="shared" si="59"/>
        <v>0</v>
      </c>
      <c r="AB326" s="154">
        <f t="shared" si="59"/>
        <v>0</v>
      </c>
      <c r="AC326" s="154">
        <f t="shared" si="59"/>
        <v>0</v>
      </c>
      <c r="AD326" s="154">
        <f t="shared" si="59"/>
        <v>0</v>
      </c>
      <c r="AE326" s="154">
        <f t="shared" si="59"/>
        <v>0</v>
      </c>
      <c r="AF326" s="154">
        <f t="shared" si="59"/>
        <v>0</v>
      </c>
      <c r="AG326" s="154">
        <f t="shared" si="59"/>
        <v>0</v>
      </c>
      <c r="AH326" s="154">
        <f t="shared" si="59"/>
        <v>0</v>
      </c>
      <c r="AI326" s="154">
        <f t="shared" si="59"/>
        <v>0</v>
      </c>
      <c r="AJ326" s="154">
        <f t="shared" si="59"/>
        <v>0</v>
      </c>
      <c r="AK326" s="154">
        <f t="shared" si="59"/>
        <v>0</v>
      </c>
      <c r="AL326" s="154">
        <f t="shared" si="59"/>
        <v>0</v>
      </c>
      <c r="AM326" s="154">
        <f t="shared" si="59"/>
        <v>0</v>
      </c>
      <c r="AN326" s="154">
        <f t="shared" si="59"/>
        <v>0</v>
      </c>
      <c r="AO326" s="154">
        <f t="shared" si="59"/>
        <v>0</v>
      </c>
      <c r="AP326" s="154">
        <f t="shared" si="59"/>
        <v>0</v>
      </c>
      <c r="AQ326" s="154">
        <f t="shared" si="59"/>
        <v>0</v>
      </c>
      <c r="AR326" s="154">
        <f t="shared" si="59"/>
        <v>0</v>
      </c>
      <c r="AS326" s="154">
        <f t="shared" si="59"/>
        <v>0</v>
      </c>
      <c r="AT326" s="154">
        <f t="shared" si="59"/>
        <v>0</v>
      </c>
      <c r="AU326" s="154">
        <f t="shared" si="59"/>
        <v>0</v>
      </c>
      <c r="AV326" s="154">
        <f t="shared" si="59"/>
        <v>0</v>
      </c>
      <c r="AW326" s="154">
        <f t="shared" si="59"/>
        <v>0</v>
      </c>
      <c r="AX326" s="154">
        <f t="shared" si="59"/>
        <v>0</v>
      </c>
      <c r="AY326" s="154">
        <f t="shared" si="59"/>
        <v>0</v>
      </c>
      <c r="AZ326" s="154">
        <f t="shared" si="59"/>
        <v>0</v>
      </c>
      <c r="BA326" s="154">
        <f t="shared" si="59"/>
        <v>0</v>
      </c>
      <c r="BB326" s="154">
        <f t="shared" si="59"/>
        <v>0</v>
      </c>
      <c r="BC326" s="154">
        <f t="shared" si="59"/>
        <v>0</v>
      </c>
      <c r="BD326" s="154">
        <f t="shared" si="59"/>
        <v>0</v>
      </c>
      <c r="BE326" s="154">
        <f t="shared" si="59"/>
        <v>0</v>
      </c>
      <c r="BF326" s="154">
        <f t="shared" si="59"/>
        <v>0</v>
      </c>
      <c r="BG326" s="154">
        <f t="shared" si="59"/>
        <v>0</v>
      </c>
      <c r="BH326" s="154">
        <f t="shared" si="59"/>
        <v>0</v>
      </c>
      <c r="BI326" s="314"/>
      <c r="BJ326" s="315"/>
      <c r="BK326" s="315"/>
      <c r="BL326" s="315"/>
      <c r="BM326" s="315"/>
      <c r="BN326" s="315"/>
      <c r="BO326" s="315"/>
      <c r="BP326" s="315"/>
      <c r="BQ326" s="315"/>
      <c r="BR326" s="315"/>
      <c r="BS326" s="315"/>
      <c r="BT326" s="315"/>
      <c r="BU326" s="315"/>
      <c r="BV326" s="315"/>
      <c r="BW326" s="315"/>
      <c r="BX326" s="315"/>
      <c r="BY326" s="315"/>
      <c r="BZ326" s="315"/>
      <c r="CA326" s="315"/>
      <c r="CB326" s="315"/>
      <c r="CC326" s="315"/>
      <c r="CD326" s="315"/>
      <c r="CE326" s="315"/>
      <c r="CF326" s="315"/>
      <c r="CG326" s="315"/>
      <c r="CH326" s="315"/>
      <c r="CI326" s="315"/>
      <c r="CJ326" s="315"/>
      <c r="CK326" s="315"/>
      <c r="CL326" s="315"/>
      <c r="CM326" s="315"/>
      <c r="CN326" s="315"/>
      <c r="CO326" s="315"/>
      <c r="CP326" s="315"/>
      <c r="CQ326" s="315"/>
      <c r="CR326" s="315"/>
      <c r="CS326" s="315"/>
      <c r="CT326" s="315"/>
      <c r="CU326" s="315"/>
      <c r="CV326" s="315"/>
      <c r="CW326" s="315"/>
      <c r="CX326" s="315"/>
      <c r="CY326" s="315"/>
      <c r="CZ326" s="315"/>
      <c r="DA326" s="315"/>
      <c r="DB326" s="315"/>
      <c r="DC326" s="315"/>
      <c r="DD326" s="315"/>
      <c r="DE326" s="315"/>
      <c r="DF326" s="316"/>
    </row>
    <row r="327" spans="1:111" ht="15.75" customHeight="1">
      <c r="A327" s="238"/>
      <c r="B327" s="238"/>
      <c r="C327" s="231" t="s">
        <v>1265</v>
      </c>
      <c r="D327" s="231"/>
      <c r="E327" s="231"/>
      <c r="F327" s="231"/>
      <c r="G327" s="231"/>
      <c r="H327" s="231"/>
      <c r="I327" s="128"/>
      <c r="J327" s="129"/>
      <c r="K327" s="129"/>
      <c r="L327" s="130"/>
      <c r="M327" s="140">
        <f t="shared" ref="M327:W327" si="60">COUNTIF(M$115:M$198,"x")</f>
        <v>59</v>
      </c>
      <c r="N327" s="140">
        <f t="shared" si="60"/>
        <v>0</v>
      </c>
      <c r="O327" s="140">
        <f t="shared" si="60"/>
        <v>0</v>
      </c>
      <c r="P327" s="140">
        <f t="shared" si="60"/>
        <v>0</v>
      </c>
      <c r="Q327" s="140">
        <f t="shared" si="60"/>
        <v>0</v>
      </c>
      <c r="R327" s="140">
        <f t="shared" si="60"/>
        <v>5</v>
      </c>
      <c r="S327" s="140">
        <f t="shared" si="60"/>
        <v>1</v>
      </c>
      <c r="T327" s="140">
        <f t="shared" si="60"/>
        <v>0</v>
      </c>
      <c r="U327" s="140">
        <f t="shared" si="60"/>
        <v>0</v>
      </c>
      <c r="V327" s="140">
        <f t="shared" si="60"/>
        <v>0</v>
      </c>
      <c r="W327" s="140">
        <f t="shared" si="60"/>
        <v>0</v>
      </c>
      <c r="X327" s="131"/>
      <c r="Y327" s="154">
        <f>COUNTA(Y$115:Y$198)-COUNTIF(Y$115:Y$198,"#")</f>
        <v>0</v>
      </c>
      <c r="Z327" s="154">
        <f t="shared" ref="Z327:BH327" si="61">COUNTA(Z$115:Z$198)-COUNTIF(Z$115:Z$198,"#")</f>
        <v>0</v>
      </c>
      <c r="AA327" s="154">
        <f t="shared" si="61"/>
        <v>0</v>
      </c>
      <c r="AB327" s="154">
        <f t="shared" si="61"/>
        <v>0</v>
      </c>
      <c r="AC327" s="154">
        <f t="shared" si="61"/>
        <v>0</v>
      </c>
      <c r="AD327" s="154">
        <f t="shared" si="61"/>
        <v>0</v>
      </c>
      <c r="AE327" s="154">
        <f t="shared" si="61"/>
        <v>0</v>
      </c>
      <c r="AF327" s="154">
        <f t="shared" si="61"/>
        <v>0</v>
      </c>
      <c r="AG327" s="154">
        <f t="shared" si="61"/>
        <v>0</v>
      </c>
      <c r="AH327" s="154">
        <f t="shared" si="61"/>
        <v>0</v>
      </c>
      <c r="AI327" s="154">
        <f t="shared" si="61"/>
        <v>0</v>
      </c>
      <c r="AJ327" s="154">
        <f t="shared" si="61"/>
        <v>0</v>
      </c>
      <c r="AK327" s="154">
        <f t="shared" si="61"/>
        <v>0</v>
      </c>
      <c r="AL327" s="154">
        <f t="shared" si="61"/>
        <v>0</v>
      </c>
      <c r="AM327" s="154">
        <f t="shared" si="61"/>
        <v>0</v>
      </c>
      <c r="AN327" s="154">
        <f t="shared" si="61"/>
        <v>0</v>
      </c>
      <c r="AO327" s="154">
        <f t="shared" si="61"/>
        <v>0</v>
      </c>
      <c r="AP327" s="154">
        <f t="shared" si="61"/>
        <v>0</v>
      </c>
      <c r="AQ327" s="154">
        <f t="shared" si="61"/>
        <v>0</v>
      </c>
      <c r="AR327" s="154">
        <f t="shared" si="61"/>
        <v>0</v>
      </c>
      <c r="AS327" s="154">
        <f t="shared" si="61"/>
        <v>0</v>
      </c>
      <c r="AT327" s="154">
        <f t="shared" si="61"/>
        <v>0</v>
      </c>
      <c r="AU327" s="154">
        <f t="shared" si="61"/>
        <v>0</v>
      </c>
      <c r="AV327" s="154">
        <f t="shared" si="61"/>
        <v>0</v>
      </c>
      <c r="AW327" s="154">
        <f t="shared" si="61"/>
        <v>0</v>
      </c>
      <c r="AX327" s="154">
        <f t="shared" si="61"/>
        <v>0</v>
      </c>
      <c r="AY327" s="154">
        <f t="shared" si="61"/>
        <v>0</v>
      </c>
      <c r="AZ327" s="154">
        <f t="shared" si="61"/>
        <v>0</v>
      </c>
      <c r="BA327" s="154">
        <f t="shared" si="61"/>
        <v>0</v>
      </c>
      <c r="BB327" s="154">
        <f t="shared" si="61"/>
        <v>0</v>
      </c>
      <c r="BC327" s="154">
        <f t="shared" si="61"/>
        <v>0</v>
      </c>
      <c r="BD327" s="154">
        <f t="shared" si="61"/>
        <v>0</v>
      </c>
      <c r="BE327" s="154">
        <f t="shared" si="61"/>
        <v>0</v>
      </c>
      <c r="BF327" s="154">
        <f t="shared" si="61"/>
        <v>0</v>
      </c>
      <c r="BG327" s="154">
        <f t="shared" si="61"/>
        <v>0</v>
      </c>
      <c r="BH327" s="154">
        <f t="shared" si="61"/>
        <v>0</v>
      </c>
      <c r="BI327" s="314"/>
      <c r="BJ327" s="315"/>
      <c r="BK327" s="315"/>
      <c r="BL327" s="315"/>
      <c r="BM327" s="315"/>
      <c r="BN327" s="315"/>
      <c r="BO327" s="315"/>
      <c r="BP327" s="315"/>
      <c r="BQ327" s="315"/>
      <c r="BR327" s="315"/>
      <c r="BS327" s="315"/>
      <c r="BT327" s="315"/>
      <c r="BU327" s="315"/>
      <c r="BV327" s="315"/>
      <c r="BW327" s="315"/>
      <c r="BX327" s="315"/>
      <c r="BY327" s="315"/>
      <c r="BZ327" s="315"/>
      <c r="CA327" s="315"/>
      <c r="CB327" s="315"/>
      <c r="CC327" s="315"/>
      <c r="CD327" s="315"/>
      <c r="CE327" s="315"/>
      <c r="CF327" s="315"/>
      <c r="CG327" s="315"/>
      <c r="CH327" s="315"/>
      <c r="CI327" s="315"/>
      <c r="CJ327" s="315"/>
      <c r="CK327" s="315"/>
      <c r="CL327" s="315"/>
      <c r="CM327" s="315"/>
      <c r="CN327" s="315"/>
      <c r="CO327" s="315"/>
      <c r="CP327" s="315"/>
      <c r="CQ327" s="315"/>
      <c r="CR327" s="315"/>
      <c r="CS327" s="315"/>
      <c r="CT327" s="315"/>
      <c r="CU327" s="315"/>
      <c r="CV327" s="315"/>
      <c r="CW327" s="315"/>
      <c r="CX327" s="315"/>
      <c r="CY327" s="315"/>
      <c r="CZ327" s="315"/>
      <c r="DA327" s="315"/>
      <c r="DB327" s="315"/>
      <c r="DC327" s="315"/>
      <c r="DD327" s="315"/>
      <c r="DE327" s="315"/>
      <c r="DF327" s="316"/>
    </row>
    <row r="328" spans="1:111" ht="15.75" customHeight="1">
      <c r="A328" s="238"/>
      <c r="B328" s="238"/>
      <c r="C328" s="231" t="s">
        <v>1266</v>
      </c>
      <c r="D328" s="231"/>
      <c r="E328" s="231"/>
      <c r="F328" s="231"/>
      <c r="G328" s="231"/>
      <c r="H328" s="231"/>
      <c r="I328" s="128"/>
      <c r="J328" s="129"/>
      <c r="K328" s="129"/>
      <c r="L328" s="130"/>
      <c r="M328" s="140">
        <f t="shared" ref="M328" si="62">COUNTIF(M$199:M$252,"x")</f>
        <v>50</v>
      </c>
      <c r="N328" s="140">
        <f>COUNTIF(N$199:N$252,"x")</f>
        <v>2</v>
      </c>
      <c r="O328" s="140">
        <f t="shared" ref="O328:W328" si="63">COUNTIF(O$199:O$252,"x")</f>
        <v>1</v>
      </c>
      <c r="P328" s="140">
        <f t="shared" si="63"/>
        <v>2</v>
      </c>
      <c r="Q328" s="140">
        <f t="shared" si="63"/>
        <v>3</v>
      </c>
      <c r="R328" s="140">
        <f t="shared" si="63"/>
        <v>3</v>
      </c>
      <c r="S328" s="140">
        <f t="shared" si="63"/>
        <v>1</v>
      </c>
      <c r="T328" s="140">
        <f t="shared" si="63"/>
        <v>1</v>
      </c>
      <c r="U328" s="140">
        <f t="shared" si="63"/>
        <v>1</v>
      </c>
      <c r="V328" s="140">
        <f t="shared" si="63"/>
        <v>3</v>
      </c>
      <c r="W328" s="140">
        <f t="shared" si="63"/>
        <v>1</v>
      </c>
      <c r="X328" s="131"/>
      <c r="Y328" s="154">
        <f>COUNTA(Y$199:Y$252)-COUNTIF(Y$199:Y$252,"#")</f>
        <v>0</v>
      </c>
      <c r="Z328" s="154">
        <f t="shared" ref="Z328:BH328" si="64">COUNTA(Z$199:Z$252)-COUNTIF(Z$199:Z$252,"#")</f>
        <v>0</v>
      </c>
      <c r="AA328" s="154">
        <f t="shared" si="64"/>
        <v>0</v>
      </c>
      <c r="AB328" s="154">
        <f t="shared" si="64"/>
        <v>0</v>
      </c>
      <c r="AC328" s="154">
        <f t="shared" si="64"/>
        <v>0</v>
      </c>
      <c r="AD328" s="154">
        <f t="shared" si="64"/>
        <v>0</v>
      </c>
      <c r="AE328" s="154">
        <f t="shared" si="64"/>
        <v>0</v>
      </c>
      <c r="AF328" s="154">
        <f t="shared" si="64"/>
        <v>0</v>
      </c>
      <c r="AG328" s="154">
        <f t="shared" si="64"/>
        <v>0</v>
      </c>
      <c r="AH328" s="154">
        <f t="shared" si="64"/>
        <v>0</v>
      </c>
      <c r="AI328" s="154">
        <f t="shared" si="64"/>
        <v>0</v>
      </c>
      <c r="AJ328" s="154">
        <f t="shared" si="64"/>
        <v>0</v>
      </c>
      <c r="AK328" s="154">
        <f t="shared" si="64"/>
        <v>0</v>
      </c>
      <c r="AL328" s="154">
        <f t="shared" si="64"/>
        <v>0</v>
      </c>
      <c r="AM328" s="154">
        <f t="shared" si="64"/>
        <v>0</v>
      </c>
      <c r="AN328" s="154">
        <f t="shared" si="64"/>
        <v>0</v>
      </c>
      <c r="AO328" s="154">
        <f t="shared" si="64"/>
        <v>0</v>
      </c>
      <c r="AP328" s="154">
        <f t="shared" si="64"/>
        <v>0</v>
      </c>
      <c r="AQ328" s="154">
        <f t="shared" si="64"/>
        <v>0</v>
      </c>
      <c r="AR328" s="154">
        <f t="shared" si="64"/>
        <v>0</v>
      </c>
      <c r="AS328" s="154">
        <f t="shared" si="64"/>
        <v>0</v>
      </c>
      <c r="AT328" s="154">
        <f t="shared" si="64"/>
        <v>0</v>
      </c>
      <c r="AU328" s="154">
        <f t="shared" si="64"/>
        <v>0</v>
      </c>
      <c r="AV328" s="154">
        <f t="shared" si="64"/>
        <v>0</v>
      </c>
      <c r="AW328" s="154">
        <f t="shared" si="64"/>
        <v>0</v>
      </c>
      <c r="AX328" s="154">
        <f t="shared" si="64"/>
        <v>0</v>
      </c>
      <c r="AY328" s="154">
        <f t="shared" si="64"/>
        <v>0</v>
      </c>
      <c r="AZ328" s="154">
        <f t="shared" si="64"/>
        <v>0</v>
      </c>
      <c r="BA328" s="154">
        <f t="shared" si="64"/>
        <v>0</v>
      </c>
      <c r="BB328" s="154">
        <f t="shared" si="64"/>
        <v>0</v>
      </c>
      <c r="BC328" s="154">
        <f t="shared" si="64"/>
        <v>0</v>
      </c>
      <c r="BD328" s="154">
        <f t="shared" si="64"/>
        <v>0</v>
      </c>
      <c r="BE328" s="154">
        <f t="shared" si="64"/>
        <v>0</v>
      </c>
      <c r="BF328" s="154">
        <f t="shared" si="64"/>
        <v>0</v>
      </c>
      <c r="BG328" s="154">
        <f t="shared" si="64"/>
        <v>0</v>
      </c>
      <c r="BH328" s="154">
        <f t="shared" si="64"/>
        <v>0</v>
      </c>
      <c r="BI328" s="314"/>
      <c r="BJ328" s="315"/>
      <c r="BK328" s="315"/>
      <c r="BL328" s="315"/>
      <c r="BM328" s="315"/>
      <c r="BN328" s="315"/>
      <c r="BO328" s="315"/>
      <c r="BP328" s="315"/>
      <c r="BQ328" s="315"/>
      <c r="BR328" s="315"/>
      <c r="BS328" s="315"/>
      <c r="BT328" s="315"/>
      <c r="BU328" s="315"/>
      <c r="BV328" s="315"/>
      <c r="BW328" s="315"/>
      <c r="BX328" s="315"/>
      <c r="BY328" s="315"/>
      <c r="BZ328" s="315"/>
      <c r="CA328" s="315"/>
      <c r="CB328" s="315"/>
      <c r="CC328" s="315"/>
      <c r="CD328" s="315"/>
      <c r="CE328" s="315"/>
      <c r="CF328" s="315"/>
      <c r="CG328" s="315"/>
      <c r="CH328" s="315"/>
      <c r="CI328" s="315"/>
      <c r="CJ328" s="315"/>
      <c r="CK328" s="315"/>
      <c r="CL328" s="315"/>
      <c r="CM328" s="315"/>
      <c r="CN328" s="315"/>
      <c r="CO328" s="315"/>
      <c r="CP328" s="315"/>
      <c r="CQ328" s="315"/>
      <c r="CR328" s="315"/>
      <c r="CS328" s="315"/>
      <c r="CT328" s="315"/>
      <c r="CU328" s="315"/>
      <c r="CV328" s="315"/>
      <c r="CW328" s="315"/>
      <c r="CX328" s="315"/>
      <c r="CY328" s="315"/>
      <c r="CZ328" s="315"/>
      <c r="DA328" s="315"/>
      <c r="DB328" s="315"/>
      <c r="DC328" s="315"/>
      <c r="DD328" s="315"/>
      <c r="DE328" s="315"/>
      <c r="DF328" s="316"/>
    </row>
    <row r="329" spans="1:111" ht="15.75" customHeight="1">
      <c r="A329" s="238"/>
      <c r="B329" s="238"/>
      <c r="C329" s="231" t="s">
        <v>1267</v>
      </c>
      <c r="D329" s="231"/>
      <c r="E329" s="231"/>
      <c r="F329" s="231"/>
      <c r="G329" s="231"/>
      <c r="H329" s="231"/>
      <c r="I329" s="128"/>
      <c r="J329" s="129"/>
      <c r="K329" s="129"/>
      <c r="L329" s="130"/>
      <c r="M329" s="140">
        <f t="shared" ref="M329" si="65">COUNTIF(M$253:M$296,"x")</f>
        <v>36</v>
      </c>
      <c r="N329" s="140">
        <f>COUNTIF(N$253:N$296,"x")</f>
        <v>0</v>
      </c>
      <c r="O329" s="140">
        <f t="shared" ref="O329:W329" si="66">COUNTIF(O$253:O$296,"x")</f>
        <v>2</v>
      </c>
      <c r="P329" s="140">
        <f t="shared" si="66"/>
        <v>0</v>
      </c>
      <c r="Q329" s="140">
        <f t="shared" si="66"/>
        <v>1</v>
      </c>
      <c r="R329" s="140">
        <f t="shared" si="66"/>
        <v>1</v>
      </c>
      <c r="S329" s="140">
        <f t="shared" si="66"/>
        <v>1</v>
      </c>
      <c r="T329" s="140">
        <f t="shared" si="66"/>
        <v>0</v>
      </c>
      <c r="U329" s="140">
        <f t="shared" si="66"/>
        <v>1</v>
      </c>
      <c r="V329" s="140">
        <f t="shared" si="66"/>
        <v>0</v>
      </c>
      <c r="W329" s="140">
        <f t="shared" si="66"/>
        <v>1</v>
      </c>
      <c r="X329" s="131"/>
      <c r="Y329" s="154">
        <f>COUNTA(Y$253:Y$296)-COUNTIF(Y$253:Y$296,"#")</f>
        <v>0</v>
      </c>
      <c r="Z329" s="154">
        <f t="shared" ref="Z329:BH329" si="67">COUNTA(Z$253:Z$296)-COUNTIF(Z$253:Z$296,"#")</f>
        <v>0</v>
      </c>
      <c r="AA329" s="154">
        <f t="shared" si="67"/>
        <v>0</v>
      </c>
      <c r="AB329" s="154">
        <f t="shared" si="67"/>
        <v>0</v>
      </c>
      <c r="AC329" s="154">
        <f t="shared" si="67"/>
        <v>0</v>
      </c>
      <c r="AD329" s="154">
        <f t="shared" si="67"/>
        <v>0</v>
      </c>
      <c r="AE329" s="154">
        <f t="shared" si="67"/>
        <v>0</v>
      </c>
      <c r="AF329" s="154">
        <f t="shared" si="67"/>
        <v>0</v>
      </c>
      <c r="AG329" s="154">
        <f t="shared" si="67"/>
        <v>0</v>
      </c>
      <c r="AH329" s="154">
        <f t="shared" si="67"/>
        <v>0</v>
      </c>
      <c r="AI329" s="154">
        <f t="shared" si="67"/>
        <v>0</v>
      </c>
      <c r="AJ329" s="154">
        <f t="shared" si="67"/>
        <v>0</v>
      </c>
      <c r="AK329" s="154">
        <f t="shared" si="67"/>
        <v>0</v>
      </c>
      <c r="AL329" s="154">
        <f t="shared" si="67"/>
        <v>0</v>
      </c>
      <c r="AM329" s="154">
        <f t="shared" si="67"/>
        <v>0</v>
      </c>
      <c r="AN329" s="154">
        <f t="shared" si="67"/>
        <v>0</v>
      </c>
      <c r="AO329" s="154">
        <f t="shared" si="67"/>
        <v>0</v>
      </c>
      <c r="AP329" s="154">
        <f t="shared" si="67"/>
        <v>0</v>
      </c>
      <c r="AQ329" s="154">
        <f t="shared" si="67"/>
        <v>0</v>
      </c>
      <c r="AR329" s="154">
        <f t="shared" si="67"/>
        <v>0</v>
      </c>
      <c r="AS329" s="154">
        <f t="shared" si="67"/>
        <v>0</v>
      </c>
      <c r="AT329" s="154">
        <f t="shared" si="67"/>
        <v>0</v>
      </c>
      <c r="AU329" s="154">
        <f t="shared" si="67"/>
        <v>0</v>
      </c>
      <c r="AV329" s="154">
        <f t="shared" si="67"/>
        <v>0</v>
      </c>
      <c r="AW329" s="154">
        <f t="shared" si="67"/>
        <v>0</v>
      </c>
      <c r="AX329" s="154">
        <f t="shared" si="67"/>
        <v>0</v>
      </c>
      <c r="AY329" s="154">
        <f t="shared" si="67"/>
        <v>0</v>
      </c>
      <c r="AZ329" s="154">
        <f t="shared" si="67"/>
        <v>0</v>
      </c>
      <c r="BA329" s="154">
        <f t="shared" si="67"/>
        <v>0</v>
      </c>
      <c r="BB329" s="154">
        <f t="shared" si="67"/>
        <v>0</v>
      </c>
      <c r="BC329" s="154">
        <f t="shared" si="67"/>
        <v>0</v>
      </c>
      <c r="BD329" s="154">
        <f t="shared" si="67"/>
        <v>0</v>
      </c>
      <c r="BE329" s="154">
        <f t="shared" si="67"/>
        <v>0</v>
      </c>
      <c r="BF329" s="154">
        <f t="shared" si="67"/>
        <v>0</v>
      </c>
      <c r="BG329" s="154">
        <f t="shared" si="67"/>
        <v>0</v>
      </c>
      <c r="BH329" s="154">
        <f t="shared" si="67"/>
        <v>0</v>
      </c>
      <c r="BI329" s="314"/>
      <c r="BJ329" s="315"/>
      <c r="BK329" s="315"/>
      <c r="BL329" s="315"/>
      <c r="BM329" s="315"/>
      <c r="BN329" s="315"/>
      <c r="BO329" s="315"/>
      <c r="BP329" s="315"/>
      <c r="BQ329" s="315"/>
      <c r="BR329" s="315"/>
      <c r="BS329" s="315"/>
      <c r="BT329" s="315"/>
      <c r="BU329" s="315"/>
      <c r="BV329" s="315"/>
      <c r="BW329" s="315"/>
      <c r="BX329" s="315"/>
      <c r="BY329" s="315"/>
      <c r="BZ329" s="315"/>
      <c r="CA329" s="315"/>
      <c r="CB329" s="315"/>
      <c r="CC329" s="315"/>
      <c r="CD329" s="315"/>
      <c r="CE329" s="315"/>
      <c r="CF329" s="315"/>
      <c r="CG329" s="315"/>
      <c r="CH329" s="315"/>
      <c r="CI329" s="315"/>
      <c r="CJ329" s="315"/>
      <c r="CK329" s="315"/>
      <c r="CL329" s="315"/>
      <c r="CM329" s="315"/>
      <c r="CN329" s="315"/>
      <c r="CO329" s="315"/>
      <c r="CP329" s="315"/>
      <c r="CQ329" s="315"/>
      <c r="CR329" s="315"/>
      <c r="CS329" s="315"/>
      <c r="CT329" s="315"/>
      <c r="CU329" s="315"/>
      <c r="CV329" s="315"/>
      <c r="CW329" s="315"/>
      <c r="CX329" s="315"/>
      <c r="CY329" s="315"/>
      <c r="CZ329" s="315"/>
      <c r="DA329" s="315"/>
      <c r="DB329" s="315"/>
      <c r="DC329" s="315"/>
      <c r="DD329" s="315"/>
      <c r="DE329" s="315"/>
      <c r="DF329" s="316"/>
    </row>
    <row r="330" spans="1:111" ht="15.75" customHeight="1">
      <c r="A330" s="238"/>
      <c r="B330" s="238"/>
      <c r="C330" s="231" t="s">
        <v>1268</v>
      </c>
      <c r="D330" s="231"/>
      <c r="E330" s="231"/>
      <c r="F330" s="231"/>
      <c r="G330" s="231"/>
      <c r="H330" s="231"/>
      <c r="I330" s="128"/>
      <c r="J330" s="129"/>
      <c r="K330" s="129"/>
      <c r="L330" s="130"/>
      <c r="M330" s="140">
        <f t="shared" ref="M330" si="68">COUNTIF(M$297:M$323,"x")</f>
        <v>22</v>
      </c>
      <c r="N330" s="140">
        <f>COUNTIF(N$297:N$323,"x")</f>
        <v>0</v>
      </c>
      <c r="O330" s="140">
        <f t="shared" ref="O330:W330" si="69">COUNTIF(O$297:O$323,"x")</f>
        <v>0</v>
      </c>
      <c r="P330" s="140">
        <f t="shared" si="69"/>
        <v>0</v>
      </c>
      <c r="Q330" s="140">
        <f t="shared" si="69"/>
        <v>1</v>
      </c>
      <c r="R330" s="140">
        <f t="shared" si="69"/>
        <v>0</v>
      </c>
      <c r="S330" s="140">
        <f t="shared" si="69"/>
        <v>2</v>
      </c>
      <c r="T330" s="140">
        <f t="shared" si="69"/>
        <v>0</v>
      </c>
      <c r="U330" s="140">
        <f t="shared" si="69"/>
        <v>0</v>
      </c>
      <c r="V330" s="140">
        <f t="shared" si="69"/>
        <v>1</v>
      </c>
      <c r="W330" s="140">
        <f t="shared" si="69"/>
        <v>0</v>
      </c>
      <c r="X330" s="131"/>
      <c r="Y330" s="154">
        <f t="shared" ref="Y330:BH330" si="70">COUNTA(Y$297:Y$323)-COUNTIF(Y$297:Y$323,"#")</f>
        <v>0</v>
      </c>
      <c r="Z330" s="154">
        <f t="shared" si="70"/>
        <v>0</v>
      </c>
      <c r="AA330" s="154">
        <f t="shared" si="70"/>
        <v>0</v>
      </c>
      <c r="AB330" s="154">
        <f t="shared" si="70"/>
        <v>0</v>
      </c>
      <c r="AC330" s="154">
        <f t="shared" si="70"/>
        <v>0</v>
      </c>
      <c r="AD330" s="154">
        <f t="shared" si="70"/>
        <v>0</v>
      </c>
      <c r="AE330" s="154">
        <f t="shared" si="70"/>
        <v>0</v>
      </c>
      <c r="AF330" s="154">
        <f t="shared" si="70"/>
        <v>0</v>
      </c>
      <c r="AG330" s="154">
        <f t="shared" si="70"/>
        <v>0</v>
      </c>
      <c r="AH330" s="154">
        <f t="shared" si="70"/>
        <v>0</v>
      </c>
      <c r="AI330" s="154">
        <f t="shared" si="70"/>
        <v>0</v>
      </c>
      <c r="AJ330" s="154">
        <f t="shared" si="70"/>
        <v>0</v>
      </c>
      <c r="AK330" s="154">
        <f t="shared" si="70"/>
        <v>0</v>
      </c>
      <c r="AL330" s="154">
        <f t="shared" si="70"/>
        <v>0</v>
      </c>
      <c r="AM330" s="154">
        <f t="shared" si="70"/>
        <v>0</v>
      </c>
      <c r="AN330" s="154">
        <f t="shared" si="70"/>
        <v>0</v>
      </c>
      <c r="AO330" s="154">
        <f t="shared" si="70"/>
        <v>0</v>
      </c>
      <c r="AP330" s="154">
        <f t="shared" si="70"/>
        <v>0</v>
      </c>
      <c r="AQ330" s="154">
        <f t="shared" si="70"/>
        <v>0</v>
      </c>
      <c r="AR330" s="154">
        <f t="shared" si="70"/>
        <v>0</v>
      </c>
      <c r="AS330" s="154">
        <f t="shared" si="70"/>
        <v>0</v>
      </c>
      <c r="AT330" s="154">
        <f t="shared" si="70"/>
        <v>0</v>
      </c>
      <c r="AU330" s="154">
        <f t="shared" si="70"/>
        <v>0</v>
      </c>
      <c r="AV330" s="154">
        <f t="shared" si="70"/>
        <v>0</v>
      </c>
      <c r="AW330" s="154">
        <f t="shared" si="70"/>
        <v>0</v>
      </c>
      <c r="AX330" s="154">
        <f t="shared" si="70"/>
        <v>0</v>
      </c>
      <c r="AY330" s="154">
        <f t="shared" si="70"/>
        <v>0</v>
      </c>
      <c r="AZ330" s="154">
        <f t="shared" si="70"/>
        <v>0</v>
      </c>
      <c r="BA330" s="154">
        <f t="shared" si="70"/>
        <v>0</v>
      </c>
      <c r="BB330" s="154">
        <f t="shared" si="70"/>
        <v>0</v>
      </c>
      <c r="BC330" s="154">
        <f t="shared" si="70"/>
        <v>0</v>
      </c>
      <c r="BD330" s="154">
        <f t="shared" si="70"/>
        <v>0</v>
      </c>
      <c r="BE330" s="154">
        <f t="shared" si="70"/>
        <v>0</v>
      </c>
      <c r="BF330" s="154">
        <f t="shared" si="70"/>
        <v>0</v>
      </c>
      <c r="BG330" s="154">
        <f t="shared" si="70"/>
        <v>0</v>
      </c>
      <c r="BH330" s="154">
        <f t="shared" si="70"/>
        <v>0</v>
      </c>
      <c r="BI330" s="317"/>
      <c r="BJ330" s="318"/>
      <c r="BK330" s="318"/>
      <c r="BL330" s="318"/>
      <c r="BM330" s="318"/>
      <c r="BN330" s="318"/>
      <c r="BO330" s="318"/>
      <c r="BP330" s="318"/>
      <c r="BQ330" s="318"/>
      <c r="BR330" s="318"/>
      <c r="BS330" s="318"/>
      <c r="BT330" s="318"/>
      <c r="BU330" s="318"/>
      <c r="BV330" s="318"/>
      <c r="BW330" s="318"/>
      <c r="BX330" s="318"/>
      <c r="BY330" s="318"/>
      <c r="BZ330" s="318"/>
      <c r="CA330" s="318"/>
      <c r="CB330" s="318"/>
      <c r="CC330" s="318"/>
      <c r="CD330" s="318"/>
      <c r="CE330" s="318"/>
      <c r="CF330" s="318"/>
      <c r="CG330" s="318"/>
      <c r="CH330" s="318"/>
      <c r="CI330" s="318"/>
      <c r="CJ330" s="318"/>
      <c r="CK330" s="318"/>
      <c r="CL330" s="318"/>
      <c r="CM330" s="318"/>
      <c r="CN330" s="318"/>
      <c r="CO330" s="318"/>
      <c r="CP330" s="318"/>
      <c r="CQ330" s="318"/>
      <c r="CR330" s="318"/>
      <c r="CS330" s="318"/>
      <c r="CT330" s="318"/>
      <c r="CU330" s="318"/>
      <c r="CV330" s="318"/>
      <c r="CW330" s="318"/>
      <c r="CX330" s="318"/>
      <c r="CY330" s="318"/>
      <c r="CZ330" s="318"/>
      <c r="DA330" s="318"/>
      <c r="DB330" s="318"/>
      <c r="DC330" s="318"/>
      <c r="DD330" s="318"/>
      <c r="DE330" s="318"/>
      <c r="DF330" s="319"/>
    </row>
    <row r="331" spans="1:111" ht="15.75" customHeight="1">
      <c r="A331" s="236"/>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c r="BF331" s="237"/>
      <c r="BG331" s="237"/>
      <c r="BH331" s="237"/>
      <c r="BI331" s="237"/>
      <c r="BJ331" s="237"/>
      <c r="BK331" s="237"/>
      <c r="BL331" s="237"/>
      <c r="BM331" s="237"/>
      <c r="BN331" s="237"/>
      <c r="BO331" s="237"/>
      <c r="BP331" s="237"/>
      <c r="BQ331" s="237"/>
      <c r="BR331" s="237"/>
      <c r="BS331" s="237"/>
      <c r="BT331" s="237"/>
      <c r="BU331" s="237"/>
      <c r="BV331" s="237"/>
      <c r="BW331" s="237"/>
      <c r="BX331" s="237"/>
      <c r="BY331" s="237"/>
      <c r="BZ331" s="237"/>
      <c r="CA331" s="237"/>
      <c r="CB331" s="237"/>
      <c r="CC331" s="237"/>
      <c r="CD331" s="237"/>
      <c r="CE331" s="237"/>
      <c r="CF331" s="237"/>
      <c r="CG331" s="237"/>
      <c r="CH331" s="237"/>
      <c r="CI331" s="237"/>
      <c r="CJ331" s="237"/>
      <c r="CK331" s="237"/>
      <c r="CL331" s="237"/>
      <c r="CM331" s="237"/>
      <c r="CN331" s="237"/>
      <c r="CO331" s="237"/>
      <c r="CP331" s="237"/>
      <c r="CQ331" s="237"/>
      <c r="CR331" s="237"/>
      <c r="CS331" s="237"/>
      <c r="CT331" s="237"/>
      <c r="CU331" s="237"/>
      <c r="CV331" s="237"/>
      <c r="CW331" s="237"/>
      <c r="CX331" s="237"/>
      <c r="CY331" s="237"/>
      <c r="CZ331" s="237"/>
      <c r="DA331" s="237"/>
      <c r="DB331" s="237"/>
      <c r="DC331" s="237"/>
      <c r="DD331" s="237"/>
      <c r="DE331" s="237"/>
      <c r="DF331" s="262"/>
    </row>
    <row r="332" spans="1:111" ht="17.25" customHeight="1">
      <c r="A332" s="238"/>
      <c r="B332" s="238"/>
      <c r="C332" s="329" t="s">
        <v>1116</v>
      </c>
      <c r="D332" s="329"/>
      <c r="E332" s="329"/>
      <c r="F332" s="329"/>
      <c r="G332" s="329"/>
      <c r="H332" s="329"/>
      <c r="I332" s="132"/>
      <c r="J332" s="89"/>
      <c r="K332" s="89"/>
      <c r="L332" s="89"/>
      <c r="M332" s="89"/>
      <c r="N332" s="89"/>
      <c r="O332" s="89"/>
      <c r="P332" s="89"/>
      <c r="Q332" s="89"/>
      <c r="R332" s="89"/>
      <c r="S332" s="89"/>
      <c r="T332" s="89"/>
      <c r="U332" s="89"/>
      <c r="V332" s="89"/>
      <c r="W332" s="89"/>
      <c r="X332" s="89"/>
      <c r="Y332" s="139">
        <f>SUM(Y333:Y341)</f>
        <v>0</v>
      </c>
      <c r="Z332" s="139">
        <f t="shared" ref="Z332:AB332" si="71">SUM(Z333:Z341)</f>
        <v>0</v>
      </c>
      <c r="AA332" s="139">
        <f t="shared" ref="AA332" si="72">SUM(AA333:AA341)</f>
        <v>0</v>
      </c>
      <c r="AB332" s="139">
        <f t="shared" si="71"/>
        <v>0</v>
      </c>
      <c r="AC332" s="139">
        <f>SUM(AC333:AC341)</f>
        <v>0</v>
      </c>
      <c r="AD332" s="139">
        <f t="shared" ref="AD332:AF332" si="73">SUM(AD333:AD341)</f>
        <v>0</v>
      </c>
      <c r="AE332" s="139">
        <f t="shared" ref="AE332" si="74">SUM(AE333:AE341)</f>
        <v>0</v>
      </c>
      <c r="AF332" s="139">
        <f t="shared" si="73"/>
        <v>0</v>
      </c>
      <c r="AG332" s="139">
        <f t="shared" ref="AG332:AJ332" si="75">SUM(AG333:AG341)</f>
        <v>0</v>
      </c>
      <c r="AH332" s="139">
        <f t="shared" si="75"/>
        <v>0</v>
      </c>
      <c r="AI332" s="139">
        <f t="shared" si="75"/>
        <v>0</v>
      </c>
      <c r="AJ332" s="139">
        <f t="shared" si="75"/>
        <v>0</v>
      </c>
      <c r="AK332" s="139">
        <f t="shared" ref="AK332:AN332" si="76">SUM(AK333:AK341)</f>
        <v>0</v>
      </c>
      <c r="AL332" s="139">
        <f t="shared" si="76"/>
        <v>0</v>
      </c>
      <c r="AM332" s="139">
        <f t="shared" si="76"/>
        <v>0</v>
      </c>
      <c r="AN332" s="139">
        <f t="shared" si="76"/>
        <v>0</v>
      </c>
      <c r="AO332" s="139">
        <f t="shared" ref="AO332:AQ332" si="77">SUM(AO333:AO341)</f>
        <v>0</v>
      </c>
      <c r="AP332" s="139">
        <f t="shared" si="77"/>
        <v>0</v>
      </c>
      <c r="AQ332" s="139">
        <f t="shared" si="77"/>
        <v>0</v>
      </c>
      <c r="AR332" s="139">
        <f t="shared" ref="AR332:AT332" si="78">SUM(AR333:AR341)</f>
        <v>0</v>
      </c>
      <c r="AS332" s="139">
        <f t="shared" si="78"/>
        <v>0</v>
      </c>
      <c r="AT332" s="139">
        <f t="shared" si="78"/>
        <v>0</v>
      </c>
      <c r="AU332" s="139">
        <f t="shared" ref="AU332:AW332" si="79">SUM(AU333:AU341)</f>
        <v>0</v>
      </c>
      <c r="AV332" s="139">
        <f t="shared" si="79"/>
        <v>0</v>
      </c>
      <c r="AW332" s="139">
        <f t="shared" si="79"/>
        <v>0</v>
      </c>
      <c r="AX332" s="139">
        <f t="shared" ref="AX332:BA332" si="80">SUM(AX333:AX341)</f>
        <v>0</v>
      </c>
      <c r="AY332" s="139">
        <f t="shared" si="80"/>
        <v>0</v>
      </c>
      <c r="AZ332" s="139">
        <f t="shared" si="80"/>
        <v>0</v>
      </c>
      <c r="BA332" s="139">
        <f t="shared" si="80"/>
        <v>0</v>
      </c>
      <c r="BB332" s="139">
        <f t="shared" ref="BB332:BE332" si="81">SUM(BB333:BB341)</f>
        <v>0</v>
      </c>
      <c r="BC332" s="139">
        <f t="shared" si="81"/>
        <v>0</v>
      </c>
      <c r="BD332" s="139">
        <f t="shared" si="81"/>
        <v>0</v>
      </c>
      <c r="BE332" s="139">
        <f t="shared" si="81"/>
        <v>0</v>
      </c>
      <c r="BF332" s="139">
        <f t="shared" ref="BF332:BH332" si="82">SUM(BF333:BF341)</f>
        <v>0</v>
      </c>
      <c r="BG332" s="139">
        <f t="shared" si="82"/>
        <v>0</v>
      </c>
      <c r="BH332" s="139">
        <f t="shared" si="82"/>
        <v>0</v>
      </c>
      <c r="BI332" s="311"/>
      <c r="BJ332" s="312"/>
      <c r="BK332" s="312"/>
      <c r="BL332" s="312"/>
      <c r="BM332" s="312"/>
      <c r="BN332" s="312"/>
      <c r="BO332" s="312"/>
      <c r="BP332" s="312"/>
      <c r="BQ332" s="312"/>
      <c r="BR332" s="312"/>
      <c r="BS332" s="312"/>
      <c r="BT332" s="312"/>
      <c r="BU332" s="312"/>
      <c r="BV332" s="312"/>
      <c r="BW332" s="312"/>
      <c r="BX332" s="312"/>
      <c r="BY332" s="312"/>
      <c r="BZ332" s="312"/>
      <c r="CA332" s="312"/>
      <c r="CB332" s="312"/>
      <c r="CC332" s="312"/>
      <c r="CD332" s="312"/>
      <c r="CE332" s="312"/>
      <c r="CF332" s="312"/>
      <c r="CG332" s="312"/>
      <c r="CH332" s="312"/>
      <c r="CI332" s="312"/>
      <c r="CJ332" s="312"/>
      <c r="CK332" s="312"/>
      <c r="CL332" s="312"/>
      <c r="CM332" s="312"/>
      <c r="CN332" s="312"/>
      <c r="CO332" s="312"/>
      <c r="CP332" s="312"/>
      <c r="CQ332" s="312"/>
      <c r="CR332" s="312"/>
      <c r="CS332" s="312"/>
      <c r="CT332" s="312"/>
      <c r="CU332" s="312"/>
      <c r="CV332" s="312"/>
      <c r="CW332" s="312"/>
      <c r="CX332" s="312"/>
      <c r="CY332" s="312"/>
      <c r="CZ332" s="312"/>
      <c r="DA332" s="312"/>
      <c r="DB332" s="312"/>
      <c r="DC332" s="312"/>
      <c r="DD332" s="312"/>
      <c r="DE332" s="312"/>
      <c r="DF332" s="313"/>
    </row>
    <row r="333" spans="1:111" ht="17.25" customHeight="1">
      <c r="A333" s="238"/>
      <c r="B333" s="238"/>
      <c r="C333" s="350" t="s">
        <v>1184</v>
      </c>
      <c r="D333" s="350"/>
      <c r="E333" s="350"/>
      <c r="F333" s="350"/>
      <c r="G333" s="350"/>
      <c r="H333" s="350"/>
      <c r="I333" s="133"/>
      <c r="J333" s="89"/>
      <c r="K333" s="89"/>
      <c r="L333" s="89"/>
      <c r="M333" s="89"/>
      <c r="N333" s="89"/>
      <c r="O333" s="89"/>
      <c r="P333" s="89"/>
      <c r="Q333" s="89"/>
      <c r="R333" s="89"/>
      <c r="S333" s="89"/>
      <c r="T333" s="89"/>
      <c r="U333" s="89"/>
      <c r="V333" s="89"/>
      <c r="W333" s="89"/>
      <c r="X333" s="89"/>
      <c r="Y333" s="141">
        <f t="shared" ref="Y333:BH333" si="83">COUNTIF(Y$7:Y$323,"ĐTT")</f>
        <v>0</v>
      </c>
      <c r="Z333" s="141">
        <f t="shared" si="83"/>
        <v>0</v>
      </c>
      <c r="AA333" s="141">
        <f t="shared" si="83"/>
        <v>0</v>
      </c>
      <c r="AB333" s="141">
        <f t="shared" si="83"/>
        <v>0</v>
      </c>
      <c r="AC333" s="141">
        <f t="shared" si="83"/>
        <v>0</v>
      </c>
      <c r="AD333" s="141">
        <f t="shared" si="83"/>
        <v>0</v>
      </c>
      <c r="AE333" s="141">
        <f t="shared" si="83"/>
        <v>0</v>
      </c>
      <c r="AF333" s="141">
        <f t="shared" si="83"/>
        <v>0</v>
      </c>
      <c r="AG333" s="141">
        <f t="shared" si="83"/>
        <v>0</v>
      </c>
      <c r="AH333" s="141">
        <f t="shared" si="83"/>
        <v>0</v>
      </c>
      <c r="AI333" s="141">
        <f t="shared" si="83"/>
        <v>0</v>
      </c>
      <c r="AJ333" s="141">
        <f t="shared" si="83"/>
        <v>0</v>
      </c>
      <c r="AK333" s="141">
        <f t="shared" si="83"/>
        <v>0</v>
      </c>
      <c r="AL333" s="141">
        <f t="shared" si="83"/>
        <v>0</v>
      </c>
      <c r="AM333" s="141">
        <f t="shared" si="83"/>
        <v>0</v>
      </c>
      <c r="AN333" s="141">
        <f t="shared" si="83"/>
        <v>0</v>
      </c>
      <c r="AO333" s="141">
        <f t="shared" si="83"/>
        <v>0</v>
      </c>
      <c r="AP333" s="141">
        <f t="shared" si="83"/>
        <v>0</v>
      </c>
      <c r="AQ333" s="141">
        <f t="shared" si="83"/>
        <v>0</v>
      </c>
      <c r="AR333" s="141">
        <f t="shared" si="83"/>
        <v>0</v>
      </c>
      <c r="AS333" s="141">
        <f t="shared" si="83"/>
        <v>0</v>
      </c>
      <c r="AT333" s="141">
        <f t="shared" si="83"/>
        <v>0</v>
      </c>
      <c r="AU333" s="141">
        <f t="shared" si="83"/>
        <v>0</v>
      </c>
      <c r="AV333" s="141">
        <f t="shared" si="83"/>
        <v>0</v>
      </c>
      <c r="AW333" s="141">
        <f t="shared" si="83"/>
        <v>0</v>
      </c>
      <c r="AX333" s="141">
        <f t="shared" si="83"/>
        <v>0</v>
      </c>
      <c r="AY333" s="141">
        <f t="shared" si="83"/>
        <v>0</v>
      </c>
      <c r="AZ333" s="141">
        <f t="shared" si="83"/>
        <v>0</v>
      </c>
      <c r="BA333" s="141">
        <f t="shared" si="83"/>
        <v>0</v>
      </c>
      <c r="BB333" s="141">
        <f t="shared" si="83"/>
        <v>0</v>
      </c>
      <c r="BC333" s="141">
        <f t="shared" si="83"/>
        <v>0</v>
      </c>
      <c r="BD333" s="141">
        <f t="shared" si="83"/>
        <v>0</v>
      </c>
      <c r="BE333" s="141">
        <f t="shared" si="83"/>
        <v>0</v>
      </c>
      <c r="BF333" s="141">
        <f t="shared" si="83"/>
        <v>0</v>
      </c>
      <c r="BG333" s="141">
        <f t="shared" si="83"/>
        <v>0</v>
      </c>
      <c r="BH333" s="141">
        <f t="shared" si="83"/>
        <v>0</v>
      </c>
      <c r="BI333" s="314"/>
      <c r="BJ333" s="315"/>
      <c r="BK333" s="315"/>
      <c r="BL333" s="315"/>
      <c r="BM333" s="315"/>
      <c r="BN333" s="315"/>
      <c r="BO333" s="315"/>
      <c r="BP333" s="315"/>
      <c r="BQ333" s="315"/>
      <c r="BR333" s="315"/>
      <c r="BS333" s="315"/>
      <c r="BT333" s="315"/>
      <c r="BU333" s="315"/>
      <c r="BV333" s="315"/>
      <c r="BW333" s="315"/>
      <c r="BX333" s="315"/>
      <c r="BY333" s="315"/>
      <c r="BZ333" s="315"/>
      <c r="CA333" s="315"/>
      <c r="CB333" s="315"/>
      <c r="CC333" s="315"/>
      <c r="CD333" s="315"/>
      <c r="CE333" s="315"/>
      <c r="CF333" s="315"/>
      <c r="CG333" s="315"/>
      <c r="CH333" s="315"/>
      <c r="CI333" s="315"/>
      <c r="CJ333" s="315"/>
      <c r="CK333" s="315"/>
      <c r="CL333" s="315"/>
      <c r="CM333" s="315"/>
      <c r="CN333" s="315"/>
      <c r="CO333" s="315"/>
      <c r="CP333" s="315"/>
      <c r="CQ333" s="315"/>
      <c r="CR333" s="315"/>
      <c r="CS333" s="315"/>
      <c r="CT333" s="315"/>
      <c r="CU333" s="315"/>
      <c r="CV333" s="315"/>
      <c r="CW333" s="315"/>
      <c r="CX333" s="315"/>
      <c r="CY333" s="315"/>
      <c r="CZ333" s="315"/>
      <c r="DA333" s="315"/>
      <c r="DB333" s="315"/>
      <c r="DC333" s="315"/>
      <c r="DD333" s="315"/>
      <c r="DE333" s="315"/>
      <c r="DF333" s="316"/>
    </row>
    <row r="334" spans="1:111" ht="17.25" customHeight="1">
      <c r="A334" s="238"/>
      <c r="B334" s="238"/>
      <c r="C334" s="350" t="s">
        <v>1185</v>
      </c>
      <c r="D334" s="350"/>
      <c r="E334" s="350"/>
      <c r="F334" s="350"/>
      <c r="G334" s="350"/>
      <c r="H334" s="350"/>
      <c r="I334" s="133"/>
      <c r="J334" s="89"/>
      <c r="K334" s="89"/>
      <c r="L334" s="89"/>
      <c r="M334" s="89"/>
      <c r="N334" s="89"/>
      <c r="O334" s="89"/>
      <c r="P334" s="89"/>
      <c r="Q334" s="89"/>
      <c r="R334" s="89"/>
      <c r="S334" s="89"/>
      <c r="T334" s="89"/>
      <c r="U334" s="89"/>
      <c r="V334" s="89"/>
      <c r="W334" s="89"/>
      <c r="X334" s="89"/>
      <c r="Y334" s="141">
        <f t="shared" ref="Y334:BH334" si="84">COUNTIF(Y$7:Y$323,"TDS")</f>
        <v>0</v>
      </c>
      <c r="Z334" s="141">
        <f t="shared" si="84"/>
        <v>0</v>
      </c>
      <c r="AA334" s="141">
        <f t="shared" si="84"/>
        <v>0</v>
      </c>
      <c r="AB334" s="141">
        <f t="shared" si="84"/>
        <v>0</v>
      </c>
      <c r="AC334" s="141">
        <f t="shared" si="84"/>
        <v>0</v>
      </c>
      <c r="AD334" s="141">
        <f t="shared" si="84"/>
        <v>0</v>
      </c>
      <c r="AE334" s="141">
        <f t="shared" si="84"/>
        <v>0</v>
      </c>
      <c r="AF334" s="141">
        <f t="shared" si="84"/>
        <v>0</v>
      </c>
      <c r="AG334" s="141">
        <f t="shared" si="84"/>
        <v>0</v>
      </c>
      <c r="AH334" s="141">
        <f t="shared" si="84"/>
        <v>0</v>
      </c>
      <c r="AI334" s="141">
        <f t="shared" si="84"/>
        <v>0</v>
      </c>
      <c r="AJ334" s="141">
        <f t="shared" si="84"/>
        <v>0</v>
      </c>
      <c r="AK334" s="141">
        <f t="shared" si="84"/>
        <v>0</v>
      </c>
      <c r="AL334" s="141">
        <f t="shared" si="84"/>
        <v>0</v>
      </c>
      <c r="AM334" s="141">
        <f t="shared" si="84"/>
        <v>0</v>
      </c>
      <c r="AN334" s="141">
        <f t="shared" si="84"/>
        <v>0</v>
      </c>
      <c r="AO334" s="141">
        <f t="shared" si="84"/>
        <v>0</v>
      </c>
      <c r="AP334" s="141">
        <f t="shared" si="84"/>
        <v>0</v>
      </c>
      <c r="AQ334" s="141">
        <f t="shared" si="84"/>
        <v>0</v>
      </c>
      <c r="AR334" s="141">
        <f t="shared" si="84"/>
        <v>0</v>
      </c>
      <c r="AS334" s="141">
        <f t="shared" si="84"/>
        <v>0</v>
      </c>
      <c r="AT334" s="141">
        <f t="shared" si="84"/>
        <v>0</v>
      </c>
      <c r="AU334" s="141">
        <f t="shared" si="84"/>
        <v>0</v>
      </c>
      <c r="AV334" s="141">
        <f t="shared" si="84"/>
        <v>0</v>
      </c>
      <c r="AW334" s="141">
        <f t="shared" si="84"/>
        <v>0</v>
      </c>
      <c r="AX334" s="141">
        <f t="shared" si="84"/>
        <v>0</v>
      </c>
      <c r="AY334" s="141">
        <f t="shared" si="84"/>
        <v>0</v>
      </c>
      <c r="AZ334" s="141">
        <f t="shared" si="84"/>
        <v>0</v>
      </c>
      <c r="BA334" s="141">
        <f t="shared" si="84"/>
        <v>0</v>
      </c>
      <c r="BB334" s="141">
        <f t="shared" si="84"/>
        <v>0</v>
      </c>
      <c r="BC334" s="141">
        <f t="shared" si="84"/>
        <v>0</v>
      </c>
      <c r="BD334" s="141">
        <f t="shared" si="84"/>
        <v>0</v>
      </c>
      <c r="BE334" s="141">
        <f t="shared" si="84"/>
        <v>0</v>
      </c>
      <c r="BF334" s="141">
        <f t="shared" si="84"/>
        <v>0</v>
      </c>
      <c r="BG334" s="141">
        <f t="shared" si="84"/>
        <v>0</v>
      </c>
      <c r="BH334" s="141">
        <f t="shared" si="84"/>
        <v>0</v>
      </c>
      <c r="BI334" s="314"/>
      <c r="BJ334" s="315"/>
      <c r="BK334" s="315"/>
      <c r="BL334" s="315"/>
      <c r="BM334" s="315"/>
      <c r="BN334" s="315"/>
      <c r="BO334" s="315"/>
      <c r="BP334" s="315"/>
      <c r="BQ334" s="315"/>
      <c r="BR334" s="315"/>
      <c r="BS334" s="315"/>
      <c r="BT334" s="315"/>
      <c r="BU334" s="315"/>
      <c r="BV334" s="315"/>
      <c r="BW334" s="315"/>
      <c r="BX334" s="315"/>
      <c r="BY334" s="315"/>
      <c r="BZ334" s="315"/>
      <c r="CA334" s="315"/>
      <c r="CB334" s="315"/>
      <c r="CC334" s="315"/>
      <c r="CD334" s="315"/>
      <c r="CE334" s="315"/>
      <c r="CF334" s="315"/>
      <c r="CG334" s="315"/>
      <c r="CH334" s="315"/>
      <c r="CI334" s="315"/>
      <c r="CJ334" s="315"/>
      <c r="CK334" s="315"/>
      <c r="CL334" s="315"/>
      <c r="CM334" s="315"/>
      <c r="CN334" s="315"/>
      <c r="CO334" s="315"/>
      <c r="CP334" s="315"/>
      <c r="CQ334" s="315"/>
      <c r="CR334" s="315"/>
      <c r="CS334" s="315"/>
      <c r="CT334" s="315"/>
      <c r="CU334" s="315"/>
      <c r="CV334" s="315"/>
      <c r="CW334" s="315"/>
      <c r="CX334" s="315"/>
      <c r="CY334" s="315"/>
      <c r="CZ334" s="315"/>
      <c r="DA334" s="315"/>
      <c r="DB334" s="315"/>
      <c r="DC334" s="315"/>
      <c r="DD334" s="315"/>
      <c r="DE334" s="315"/>
      <c r="DF334" s="316"/>
    </row>
    <row r="335" spans="1:111" ht="17.25" customHeight="1">
      <c r="A335" s="238"/>
      <c r="B335" s="238"/>
      <c r="C335" s="350" t="s">
        <v>1186</v>
      </c>
      <c r="D335" s="350"/>
      <c r="E335" s="350"/>
      <c r="F335" s="350"/>
      <c r="G335" s="350"/>
      <c r="H335" s="350"/>
      <c r="I335" s="133"/>
      <c r="J335" s="89"/>
      <c r="K335" s="89"/>
      <c r="L335" s="89"/>
      <c r="M335" s="89"/>
      <c r="N335" s="89"/>
      <c r="O335" s="89"/>
      <c r="P335" s="89"/>
      <c r="Q335" s="89"/>
      <c r="R335" s="89"/>
      <c r="S335" s="89"/>
      <c r="T335" s="89"/>
      <c r="U335" s="89"/>
      <c r="V335" s="89"/>
      <c r="W335" s="89"/>
      <c r="X335" s="89"/>
      <c r="Y335" s="141">
        <f t="shared" ref="Y335:BH335" si="85">COUNTIF(Y$7:Y$323,"HĐG")</f>
        <v>0</v>
      </c>
      <c r="Z335" s="141">
        <f t="shared" si="85"/>
        <v>0</v>
      </c>
      <c r="AA335" s="141">
        <f t="shared" si="85"/>
        <v>0</v>
      </c>
      <c r="AB335" s="141">
        <f t="shared" si="85"/>
        <v>0</v>
      </c>
      <c r="AC335" s="141">
        <f t="shared" si="85"/>
        <v>0</v>
      </c>
      <c r="AD335" s="141">
        <f t="shared" si="85"/>
        <v>0</v>
      </c>
      <c r="AE335" s="141">
        <f t="shared" si="85"/>
        <v>0</v>
      </c>
      <c r="AF335" s="141">
        <f t="shared" si="85"/>
        <v>0</v>
      </c>
      <c r="AG335" s="141">
        <f t="shared" si="85"/>
        <v>0</v>
      </c>
      <c r="AH335" s="141">
        <f t="shared" si="85"/>
        <v>0</v>
      </c>
      <c r="AI335" s="141">
        <f t="shared" si="85"/>
        <v>0</v>
      </c>
      <c r="AJ335" s="141">
        <f t="shared" si="85"/>
        <v>0</v>
      </c>
      <c r="AK335" s="141">
        <f t="shared" si="85"/>
        <v>0</v>
      </c>
      <c r="AL335" s="141">
        <f t="shared" si="85"/>
        <v>0</v>
      </c>
      <c r="AM335" s="141">
        <f t="shared" si="85"/>
        <v>0</v>
      </c>
      <c r="AN335" s="141">
        <f t="shared" si="85"/>
        <v>0</v>
      </c>
      <c r="AO335" s="141">
        <f t="shared" si="85"/>
        <v>0</v>
      </c>
      <c r="AP335" s="141">
        <f t="shared" si="85"/>
        <v>0</v>
      </c>
      <c r="AQ335" s="141">
        <f t="shared" si="85"/>
        <v>0</v>
      </c>
      <c r="AR335" s="141">
        <f t="shared" si="85"/>
        <v>0</v>
      </c>
      <c r="AS335" s="141">
        <f t="shared" si="85"/>
        <v>0</v>
      </c>
      <c r="AT335" s="141">
        <f t="shared" si="85"/>
        <v>0</v>
      </c>
      <c r="AU335" s="141">
        <f t="shared" si="85"/>
        <v>0</v>
      </c>
      <c r="AV335" s="141">
        <f t="shared" si="85"/>
        <v>0</v>
      </c>
      <c r="AW335" s="141">
        <f t="shared" si="85"/>
        <v>0</v>
      </c>
      <c r="AX335" s="141">
        <f t="shared" si="85"/>
        <v>0</v>
      </c>
      <c r="AY335" s="141">
        <f t="shared" si="85"/>
        <v>0</v>
      </c>
      <c r="AZ335" s="141">
        <f t="shared" si="85"/>
        <v>0</v>
      </c>
      <c r="BA335" s="141">
        <f t="shared" si="85"/>
        <v>0</v>
      </c>
      <c r="BB335" s="141">
        <f t="shared" si="85"/>
        <v>0</v>
      </c>
      <c r="BC335" s="141">
        <f t="shared" si="85"/>
        <v>0</v>
      </c>
      <c r="BD335" s="141">
        <f t="shared" si="85"/>
        <v>0</v>
      </c>
      <c r="BE335" s="141">
        <f t="shared" si="85"/>
        <v>0</v>
      </c>
      <c r="BF335" s="141">
        <f t="shared" si="85"/>
        <v>0</v>
      </c>
      <c r="BG335" s="141">
        <f t="shared" si="85"/>
        <v>0</v>
      </c>
      <c r="BH335" s="141">
        <f t="shared" si="85"/>
        <v>0</v>
      </c>
      <c r="BI335" s="314"/>
      <c r="BJ335" s="315"/>
      <c r="BK335" s="315"/>
      <c r="BL335" s="315"/>
      <c r="BM335" s="315"/>
      <c r="BN335" s="315"/>
      <c r="BO335" s="315"/>
      <c r="BP335" s="315"/>
      <c r="BQ335" s="315"/>
      <c r="BR335" s="315"/>
      <c r="BS335" s="315"/>
      <c r="BT335" s="315"/>
      <c r="BU335" s="315"/>
      <c r="BV335" s="315"/>
      <c r="BW335" s="315"/>
      <c r="BX335" s="315"/>
      <c r="BY335" s="315"/>
      <c r="BZ335" s="315"/>
      <c r="CA335" s="315"/>
      <c r="CB335" s="315"/>
      <c r="CC335" s="315"/>
      <c r="CD335" s="315"/>
      <c r="CE335" s="315"/>
      <c r="CF335" s="315"/>
      <c r="CG335" s="315"/>
      <c r="CH335" s="315"/>
      <c r="CI335" s="315"/>
      <c r="CJ335" s="315"/>
      <c r="CK335" s="315"/>
      <c r="CL335" s="315"/>
      <c r="CM335" s="315"/>
      <c r="CN335" s="315"/>
      <c r="CO335" s="315"/>
      <c r="CP335" s="315"/>
      <c r="CQ335" s="315"/>
      <c r="CR335" s="315"/>
      <c r="CS335" s="315"/>
      <c r="CT335" s="315"/>
      <c r="CU335" s="315"/>
      <c r="CV335" s="315"/>
      <c r="CW335" s="315"/>
      <c r="CX335" s="315"/>
      <c r="CY335" s="315"/>
      <c r="CZ335" s="315"/>
      <c r="DA335" s="315"/>
      <c r="DB335" s="315"/>
      <c r="DC335" s="315"/>
      <c r="DD335" s="315"/>
      <c r="DE335" s="315"/>
      <c r="DF335" s="316"/>
    </row>
    <row r="336" spans="1:111" ht="17.25" customHeight="1">
      <c r="A336" s="238"/>
      <c r="B336" s="238"/>
      <c r="C336" s="350" t="s">
        <v>1187</v>
      </c>
      <c r="D336" s="350"/>
      <c r="E336" s="350"/>
      <c r="F336" s="350"/>
      <c r="G336" s="350"/>
      <c r="H336" s="350"/>
      <c r="I336" s="133"/>
      <c r="J336" s="89"/>
      <c r="K336" s="89"/>
      <c r="L336" s="89"/>
      <c r="M336" s="89"/>
      <c r="N336" s="89"/>
      <c r="O336" s="89"/>
      <c r="P336" s="89"/>
      <c r="Q336" s="89"/>
      <c r="R336" s="89"/>
      <c r="S336" s="89"/>
      <c r="T336" s="89"/>
      <c r="U336" s="89"/>
      <c r="V336" s="89"/>
      <c r="W336" s="89"/>
      <c r="X336" s="89"/>
      <c r="Y336" s="141">
        <f t="shared" ref="Y336:BH336" si="86">COUNTIF(Y$7:Y$323,"HĐNT")</f>
        <v>0</v>
      </c>
      <c r="Z336" s="141">
        <f t="shared" si="86"/>
        <v>0</v>
      </c>
      <c r="AA336" s="141">
        <f t="shared" si="86"/>
        <v>0</v>
      </c>
      <c r="AB336" s="141">
        <f t="shared" si="86"/>
        <v>0</v>
      </c>
      <c r="AC336" s="141">
        <f t="shared" si="86"/>
        <v>0</v>
      </c>
      <c r="AD336" s="141">
        <f t="shared" si="86"/>
        <v>0</v>
      </c>
      <c r="AE336" s="141">
        <f t="shared" si="86"/>
        <v>0</v>
      </c>
      <c r="AF336" s="141">
        <f t="shared" si="86"/>
        <v>0</v>
      </c>
      <c r="AG336" s="141">
        <f t="shared" si="86"/>
        <v>0</v>
      </c>
      <c r="AH336" s="141">
        <f t="shared" si="86"/>
        <v>0</v>
      </c>
      <c r="AI336" s="141">
        <f t="shared" si="86"/>
        <v>0</v>
      </c>
      <c r="AJ336" s="141">
        <f t="shared" si="86"/>
        <v>0</v>
      </c>
      <c r="AK336" s="141">
        <f t="shared" si="86"/>
        <v>0</v>
      </c>
      <c r="AL336" s="141">
        <f t="shared" si="86"/>
        <v>0</v>
      </c>
      <c r="AM336" s="141">
        <f t="shared" si="86"/>
        <v>0</v>
      </c>
      <c r="AN336" s="141">
        <f t="shared" si="86"/>
        <v>0</v>
      </c>
      <c r="AO336" s="141">
        <f t="shared" si="86"/>
        <v>0</v>
      </c>
      <c r="AP336" s="141">
        <f t="shared" si="86"/>
        <v>0</v>
      </c>
      <c r="AQ336" s="141">
        <f t="shared" si="86"/>
        <v>0</v>
      </c>
      <c r="AR336" s="141">
        <f t="shared" si="86"/>
        <v>0</v>
      </c>
      <c r="AS336" s="141">
        <f t="shared" si="86"/>
        <v>0</v>
      </c>
      <c r="AT336" s="141">
        <f t="shared" si="86"/>
        <v>0</v>
      </c>
      <c r="AU336" s="141">
        <f t="shared" si="86"/>
        <v>0</v>
      </c>
      <c r="AV336" s="141">
        <f t="shared" si="86"/>
        <v>0</v>
      </c>
      <c r="AW336" s="141">
        <f t="shared" si="86"/>
        <v>0</v>
      </c>
      <c r="AX336" s="141">
        <f t="shared" si="86"/>
        <v>0</v>
      </c>
      <c r="AY336" s="141">
        <f t="shared" si="86"/>
        <v>0</v>
      </c>
      <c r="AZ336" s="141">
        <f t="shared" si="86"/>
        <v>0</v>
      </c>
      <c r="BA336" s="141">
        <f t="shared" si="86"/>
        <v>0</v>
      </c>
      <c r="BB336" s="141">
        <f t="shared" si="86"/>
        <v>0</v>
      </c>
      <c r="BC336" s="141">
        <f t="shared" si="86"/>
        <v>0</v>
      </c>
      <c r="BD336" s="141">
        <f t="shared" si="86"/>
        <v>0</v>
      </c>
      <c r="BE336" s="141">
        <f t="shared" si="86"/>
        <v>0</v>
      </c>
      <c r="BF336" s="141">
        <f t="shared" si="86"/>
        <v>0</v>
      </c>
      <c r="BG336" s="141">
        <f t="shared" si="86"/>
        <v>0</v>
      </c>
      <c r="BH336" s="141">
        <f t="shared" si="86"/>
        <v>0</v>
      </c>
      <c r="BI336" s="314"/>
      <c r="BJ336" s="315"/>
      <c r="BK336" s="315"/>
      <c r="BL336" s="315"/>
      <c r="BM336" s="315"/>
      <c r="BN336" s="315"/>
      <c r="BO336" s="315"/>
      <c r="BP336" s="315"/>
      <c r="BQ336" s="315"/>
      <c r="BR336" s="315"/>
      <c r="BS336" s="315"/>
      <c r="BT336" s="315"/>
      <c r="BU336" s="315"/>
      <c r="BV336" s="315"/>
      <c r="BW336" s="315"/>
      <c r="BX336" s="315"/>
      <c r="BY336" s="315"/>
      <c r="BZ336" s="315"/>
      <c r="CA336" s="315"/>
      <c r="CB336" s="315"/>
      <c r="CC336" s="315"/>
      <c r="CD336" s="315"/>
      <c r="CE336" s="315"/>
      <c r="CF336" s="315"/>
      <c r="CG336" s="315"/>
      <c r="CH336" s="315"/>
      <c r="CI336" s="315"/>
      <c r="CJ336" s="315"/>
      <c r="CK336" s="315"/>
      <c r="CL336" s="315"/>
      <c r="CM336" s="315"/>
      <c r="CN336" s="315"/>
      <c r="CO336" s="315"/>
      <c r="CP336" s="315"/>
      <c r="CQ336" s="315"/>
      <c r="CR336" s="315"/>
      <c r="CS336" s="315"/>
      <c r="CT336" s="315"/>
      <c r="CU336" s="315"/>
      <c r="CV336" s="315"/>
      <c r="CW336" s="315"/>
      <c r="CX336" s="315"/>
      <c r="CY336" s="315"/>
      <c r="CZ336" s="315"/>
      <c r="DA336" s="315"/>
      <c r="DB336" s="315"/>
      <c r="DC336" s="315"/>
      <c r="DD336" s="315"/>
      <c r="DE336" s="315"/>
      <c r="DF336" s="316"/>
    </row>
    <row r="337" spans="1:110" ht="17.25" customHeight="1">
      <c r="A337" s="238"/>
      <c r="B337" s="238"/>
      <c r="C337" s="350" t="s">
        <v>1188</v>
      </c>
      <c r="D337" s="350"/>
      <c r="E337" s="350"/>
      <c r="F337" s="350"/>
      <c r="G337" s="350"/>
      <c r="H337" s="350"/>
      <c r="I337" s="133"/>
      <c r="J337" s="89"/>
      <c r="K337" s="89"/>
      <c r="L337" s="89"/>
      <c r="M337" s="89"/>
      <c r="N337" s="89"/>
      <c r="O337" s="89"/>
      <c r="P337" s="89"/>
      <c r="Q337" s="89"/>
      <c r="R337" s="89"/>
      <c r="S337" s="89"/>
      <c r="T337" s="89"/>
      <c r="U337" s="89"/>
      <c r="V337" s="89"/>
      <c r="W337" s="89"/>
      <c r="X337" s="89"/>
      <c r="Y337" s="141">
        <f t="shared" ref="Y337:BH337" si="87">COUNTIF(Y$7:Y$323,"VS-AN")</f>
        <v>0</v>
      </c>
      <c r="Z337" s="141">
        <f t="shared" si="87"/>
        <v>0</v>
      </c>
      <c r="AA337" s="141">
        <f t="shared" si="87"/>
        <v>0</v>
      </c>
      <c r="AB337" s="141">
        <f t="shared" si="87"/>
        <v>0</v>
      </c>
      <c r="AC337" s="141">
        <f t="shared" si="87"/>
        <v>0</v>
      </c>
      <c r="AD337" s="141">
        <f t="shared" si="87"/>
        <v>0</v>
      </c>
      <c r="AE337" s="141">
        <f t="shared" si="87"/>
        <v>0</v>
      </c>
      <c r="AF337" s="141">
        <f t="shared" si="87"/>
        <v>0</v>
      </c>
      <c r="AG337" s="141">
        <f t="shared" si="87"/>
        <v>0</v>
      </c>
      <c r="AH337" s="141">
        <f t="shared" si="87"/>
        <v>0</v>
      </c>
      <c r="AI337" s="141">
        <f t="shared" si="87"/>
        <v>0</v>
      </c>
      <c r="AJ337" s="141">
        <f t="shared" si="87"/>
        <v>0</v>
      </c>
      <c r="AK337" s="141">
        <f t="shared" si="87"/>
        <v>0</v>
      </c>
      <c r="AL337" s="141">
        <f t="shared" si="87"/>
        <v>0</v>
      </c>
      <c r="AM337" s="141">
        <f t="shared" si="87"/>
        <v>0</v>
      </c>
      <c r="AN337" s="141">
        <f t="shared" si="87"/>
        <v>0</v>
      </c>
      <c r="AO337" s="141">
        <f t="shared" si="87"/>
        <v>0</v>
      </c>
      <c r="AP337" s="141">
        <f t="shared" si="87"/>
        <v>0</v>
      </c>
      <c r="AQ337" s="141">
        <f t="shared" si="87"/>
        <v>0</v>
      </c>
      <c r="AR337" s="141">
        <f t="shared" si="87"/>
        <v>0</v>
      </c>
      <c r="AS337" s="141">
        <f t="shared" si="87"/>
        <v>0</v>
      </c>
      <c r="AT337" s="141">
        <f t="shared" si="87"/>
        <v>0</v>
      </c>
      <c r="AU337" s="141">
        <f t="shared" si="87"/>
        <v>0</v>
      </c>
      <c r="AV337" s="141">
        <f t="shared" si="87"/>
        <v>0</v>
      </c>
      <c r="AW337" s="141">
        <f t="shared" si="87"/>
        <v>0</v>
      </c>
      <c r="AX337" s="141">
        <f t="shared" si="87"/>
        <v>0</v>
      </c>
      <c r="AY337" s="141">
        <f t="shared" si="87"/>
        <v>0</v>
      </c>
      <c r="AZ337" s="141">
        <f t="shared" si="87"/>
        <v>0</v>
      </c>
      <c r="BA337" s="141">
        <f t="shared" si="87"/>
        <v>0</v>
      </c>
      <c r="BB337" s="141">
        <f t="shared" si="87"/>
        <v>0</v>
      </c>
      <c r="BC337" s="141">
        <f t="shared" si="87"/>
        <v>0</v>
      </c>
      <c r="BD337" s="141">
        <f t="shared" si="87"/>
        <v>0</v>
      </c>
      <c r="BE337" s="141">
        <f t="shared" si="87"/>
        <v>0</v>
      </c>
      <c r="BF337" s="141">
        <f t="shared" si="87"/>
        <v>0</v>
      </c>
      <c r="BG337" s="141">
        <f t="shared" si="87"/>
        <v>0</v>
      </c>
      <c r="BH337" s="141">
        <f t="shared" si="87"/>
        <v>0</v>
      </c>
      <c r="BI337" s="314"/>
      <c r="BJ337" s="315"/>
      <c r="BK337" s="315"/>
      <c r="BL337" s="315"/>
      <c r="BM337" s="315"/>
      <c r="BN337" s="315"/>
      <c r="BO337" s="315"/>
      <c r="BP337" s="315"/>
      <c r="BQ337" s="315"/>
      <c r="BR337" s="315"/>
      <c r="BS337" s="315"/>
      <c r="BT337" s="315"/>
      <c r="BU337" s="315"/>
      <c r="BV337" s="315"/>
      <c r="BW337" s="315"/>
      <c r="BX337" s="315"/>
      <c r="BY337" s="315"/>
      <c r="BZ337" s="315"/>
      <c r="CA337" s="315"/>
      <c r="CB337" s="315"/>
      <c r="CC337" s="315"/>
      <c r="CD337" s="315"/>
      <c r="CE337" s="315"/>
      <c r="CF337" s="315"/>
      <c r="CG337" s="315"/>
      <c r="CH337" s="315"/>
      <c r="CI337" s="315"/>
      <c r="CJ337" s="315"/>
      <c r="CK337" s="315"/>
      <c r="CL337" s="315"/>
      <c r="CM337" s="315"/>
      <c r="CN337" s="315"/>
      <c r="CO337" s="315"/>
      <c r="CP337" s="315"/>
      <c r="CQ337" s="315"/>
      <c r="CR337" s="315"/>
      <c r="CS337" s="315"/>
      <c r="CT337" s="315"/>
      <c r="CU337" s="315"/>
      <c r="CV337" s="315"/>
      <c r="CW337" s="315"/>
      <c r="CX337" s="315"/>
      <c r="CY337" s="315"/>
      <c r="CZ337" s="315"/>
      <c r="DA337" s="315"/>
      <c r="DB337" s="315"/>
      <c r="DC337" s="315"/>
      <c r="DD337" s="315"/>
      <c r="DE337" s="315"/>
      <c r="DF337" s="316"/>
    </row>
    <row r="338" spans="1:110" ht="17.25" customHeight="1">
      <c r="A338" s="238"/>
      <c r="B338" s="238"/>
      <c r="C338" s="350" t="s">
        <v>1189</v>
      </c>
      <c r="D338" s="350"/>
      <c r="E338" s="350"/>
      <c r="F338" s="350"/>
      <c r="G338" s="350"/>
      <c r="H338" s="350"/>
      <c r="I338" s="133"/>
      <c r="J338" s="89"/>
      <c r="K338" s="89"/>
      <c r="L338" s="89"/>
      <c r="M338" s="89"/>
      <c r="N338" s="89"/>
      <c r="O338" s="89"/>
      <c r="P338" s="89"/>
      <c r="Q338" s="89"/>
      <c r="R338" s="89"/>
      <c r="S338" s="89"/>
      <c r="T338" s="89"/>
      <c r="U338" s="89"/>
      <c r="V338" s="89"/>
      <c r="W338" s="89"/>
      <c r="X338" s="89"/>
      <c r="Y338" s="141">
        <f t="shared" ref="Y338:BH338" si="88">COUNTIF(Y$7:Y$323,"HĐC")</f>
        <v>0</v>
      </c>
      <c r="Z338" s="141">
        <f t="shared" si="88"/>
        <v>0</v>
      </c>
      <c r="AA338" s="141">
        <f t="shared" si="88"/>
        <v>0</v>
      </c>
      <c r="AB338" s="141">
        <f t="shared" si="88"/>
        <v>0</v>
      </c>
      <c r="AC338" s="141">
        <f t="shared" si="88"/>
        <v>0</v>
      </c>
      <c r="AD338" s="141">
        <f t="shared" si="88"/>
        <v>0</v>
      </c>
      <c r="AE338" s="141">
        <f t="shared" si="88"/>
        <v>0</v>
      </c>
      <c r="AF338" s="141">
        <f t="shared" si="88"/>
        <v>0</v>
      </c>
      <c r="AG338" s="141">
        <f t="shared" si="88"/>
        <v>0</v>
      </c>
      <c r="AH338" s="141">
        <f t="shared" si="88"/>
        <v>0</v>
      </c>
      <c r="AI338" s="141">
        <f t="shared" si="88"/>
        <v>0</v>
      </c>
      <c r="AJ338" s="141">
        <f t="shared" si="88"/>
        <v>0</v>
      </c>
      <c r="AK338" s="141">
        <f t="shared" si="88"/>
        <v>0</v>
      </c>
      <c r="AL338" s="141">
        <f t="shared" si="88"/>
        <v>0</v>
      </c>
      <c r="AM338" s="141">
        <f t="shared" si="88"/>
        <v>0</v>
      </c>
      <c r="AN338" s="141">
        <f t="shared" si="88"/>
        <v>0</v>
      </c>
      <c r="AO338" s="141">
        <f t="shared" si="88"/>
        <v>0</v>
      </c>
      <c r="AP338" s="141">
        <f t="shared" si="88"/>
        <v>0</v>
      </c>
      <c r="AQ338" s="141">
        <f t="shared" si="88"/>
        <v>0</v>
      </c>
      <c r="AR338" s="141">
        <f t="shared" si="88"/>
        <v>0</v>
      </c>
      <c r="AS338" s="141">
        <f t="shared" si="88"/>
        <v>0</v>
      </c>
      <c r="AT338" s="141">
        <f t="shared" si="88"/>
        <v>0</v>
      </c>
      <c r="AU338" s="141">
        <f t="shared" si="88"/>
        <v>0</v>
      </c>
      <c r="AV338" s="141">
        <f t="shared" si="88"/>
        <v>0</v>
      </c>
      <c r="AW338" s="141">
        <f t="shared" si="88"/>
        <v>0</v>
      </c>
      <c r="AX338" s="141">
        <f t="shared" si="88"/>
        <v>0</v>
      </c>
      <c r="AY338" s="141">
        <f t="shared" si="88"/>
        <v>0</v>
      </c>
      <c r="AZ338" s="141">
        <f t="shared" si="88"/>
        <v>0</v>
      </c>
      <c r="BA338" s="141">
        <f t="shared" si="88"/>
        <v>0</v>
      </c>
      <c r="BB338" s="141">
        <f t="shared" si="88"/>
        <v>0</v>
      </c>
      <c r="BC338" s="141">
        <f t="shared" si="88"/>
        <v>0</v>
      </c>
      <c r="BD338" s="141">
        <f t="shared" si="88"/>
        <v>0</v>
      </c>
      <c r="BE338" s="141">
        <f t="shared" si="88"/>
        <v>0</v>
      </c>
      <c r="BF338" s="141">
        <f t="shared" si="88"/>
        <v>0</v>
      </c>
      <c r="BG338" s="141">
        <f t="shared" si="88"/>
        <v>0</v>
      </c>
      <c r="BH338" s="141">
        <f t="shared" si="88"/>
        <v>0</v>
      </c>
      <c r="BI338" s="314"/>
      <c r="BJ338" s="315"/>
      <c r="BK338" s="315"/>
      <c r="BL338" s="315"/>
      <c r="BM338" s="315"/>
      <c r="BN338" s="315"/>
      <c r="BO338" s="315"/>
      <c r="BP338" s="315"/>
      <c r="BQ338" s="315"/>
      <c r="BR338" s="315"/>
      <c r="BS338" s="315"/>
      <c r="BT338" s="315"/>
      <c r="BU338" s="315"/>
      <c r="BV338" s="315"/>
      <c r="BW338" s="315"/>
      <c r="BX338" s="315"/>
      <c r="BY338" s="315"/>
      <c r="BZ338" s="315"/>
      <c r="CA338" s="315"/>
      <c r="CB338" s="315"/>
      <c r="CC338" s="315"/>
      <c r="CD338" s="315"/>
      <c r="CE338" s="315"/>
      <c r="CF338" s="315"/>
      <c r="CG338" s="315"/>
      <c r="CH338" s="315"/>
      <c r="CI338" s="315"/>
      <c r="CJ338" s="315"/>
      <c r="CK338" s="315"/>
      <c r="CL338" s="315"/>
      <c r="CM338" s="315"/>
      <c r="CN338" s="315"/>
      <c r="CO338" s="315"/>
      <c r="CP338" s="315"/>
      <c r="CQ338" s="315"/>
      <c r="CR338" s="315"/>
      <c r="CS338" s="315"/>
      <c r="CT338" s="315"/>
      <c r="CU338" s="315"/>
      <c r="CV338" s="315"/>
      <c r="CW338" s="315"/>
      <c r="CX338" s="315"/>
      <c r="CY338" s="315"/>
      <c r="CZ338" s="315"/>
      <c r="DA338" s="315"/>
      <c r="DB338" s="315"/>
      <c r="DC338" s="315"/>
      <c r="DD338" s="315"/>
      <c r="DE338" s="315"/>
      <c r="DF338" s="316"/>
    </row>
    <row r="339" spans="1:110" ht="17.25" customHeight="1">
      <c r="A339" s="238"/>
      <c r="B339" s="238"/>
      <c r="C339" s="350" t="s">
        <v>1190</v>
      </c>
      <c r="D339" s="350"/>
      <c r="E339" s="350"/>
      <c r="F339" s="350"/>
      <c r="G339" s="350"/>
      <c r="H339" s="350"/>
      <c r="I339" s="133"/>
      <c r="J339" s="89"/>
      <c r="K339" s="89"/>
      <c r="L339" s="89"/>
      <c r="M339" s="89"/>
      <c r="N339" s="89"/>
      <c r="O339" s="89"/>
      <c r="P339" s="89"/>
      <c r="Q339" s="89"/>
      <c r="R339" s="89"/>
      <c r="S339" s="89"/>
      <c r="T339" s="89"/>
      <c r="U339" s="89"/>
      <c r="V339" s="89"/>
      <c r="W339" s="89"/>
      <c r="X339" s="89"/>
      <c r="Y339" s="141">
        <f t="shared" ref="Y339:BH339" si="89">COUNTIF(Y$7:Y$323,"TQDN")</f>
        <v>0</v>
      </c>
      <c r="Z339" s="141">
        <f t="shared" si="89"/>
        <v>0</v>
      </c>
      <c r="AA339" s="141">
        <f t="shared" si="89"/>
        <v>0</v>
      </c>
      <c r="AB339" s="141">
        <f t="shared" si="89"/>
        <v>0</v>
      </c>
      <c r="AC339" s="141">
        <f t="shared" si="89"/>
        <v>0</v>
      </c>
      <c r="AD339" s="141">
        <f t="shared" si="89"/>
        <v>0</v>
      </c>
      <c r="AE339" s="141">
        <f t="shared" si="89"/>
        <v>0</v>
      </c>
      <c r="AF339" s="141">
        <f t="shared" si="89"/>
        <v>0</v>
      </c>
      <c r="AG339" s="141">
        <f t="shared" si="89"/>
        <v>0</v>
      </c>
      <c r="AH339" s="141">
        <f t="shared" si="89"/>
        <v>0</v>
      </c>
      <c r="AI339" s="141">
        <f t="shared" si="89"/>
        <v>0</v>
      </c>
      <c r="AJ339" s="141">
        <f t="shared" si="89"/>
        <v>0</v>
      </c>
      <c r="AK339" s="141">
        <f t="shared" si="89"/>
        <v>0</v>
      </c>
      <c r="AL339" s="141">
        <f t="shared" si="89"/>
        <v>0</v>
      </c>
      <c r="AM339" s="141">
        <f t="shared" si="89"/>
        <v>0</v>
      </c>
      <c r="AN339" s="141">
        <f t="shared" si="89"/>
        <v>0</v>
      </c>
      <c r="AO339" s="141">
        <f t="shared" si="89"/>
        <v>0</v>
      </c>
      <c r="AP339" s="141">
        <f t="shared" si="89"/>
        <v>0</v>
      </c>
      <c r="AQ339" s="141">
        <f t="shared" si="89"/>
        <v>0</v>
      </c>
      <c r="AR339" s="141">
        <f t="shared" si="89"/>
        <v>0</v>
      </c>
      <c r="AS339" s="141">
        <f t="shared" si="89"/>
        <v>0</v>
      </c>
      <c r="AT339" s="141">
        <f t="shared" si="89"/>
        <v>0</v>
      </c>
      <c r="AU339" s="141">
        <f t="shared" si="89"/>
        <v>0</v>
      </c>
      <c r="AV339" s="141">
        <f t="shared" si="89"/>
        <v>0</v>
      </c>
      <c r="AW339" s="141">
        <f t="shared" si="89"/>
        <v>0</v>
      </c>
      <c r="AX339" s="141">
        <f t="shared" si="89"/>
        <v>0</v>
      </c>
      <c r="AY339" s="141">
        <f t="shared" si="89"/>
        <v>0</v>
      </c>
      <c r="AZ339" s="141">
        <f t="shared" si="89"/>
        <v>0</v>
      </c>
      <c r="BA339" s="141">
        <f t="shared" si="89"/>
        <v>0</v>
      </c>
      <c r="BB339" s="141">
        <f t="shared" si="89"/>
        <v>0</v>
      </c>
      <c r="BC339" s="141">
        <f t="shared" si="89"/>
        <v>0</v>
      </c>
      <c r="BD339" s="141">
        <f t="shared" si="89"/>
        <v>0</v>
      </c>
      <c r="BE339" s="141">
        <f t="shared" si="89"/>
        <v>0</v>
      </c>
      <c r="BF339" s="141">
        <f t="shared" si="89"/>
        <v>0</v>
      </c>
      <c r="BG339" s="141">
        <f t="shared" si="89"/>
        <v>0</v>
      </c>
      <c r="BH339" s="141">
        <f t="shared" si="89"/>
        <v>0</v>
      </c>
      <c r="BI339" s="314"/>
      <c r="BJ339" s="315"/>
      <c r="BK339" s="315"/>
      <c r="BL339" s="315"/>
      <c r="BM339" s="315"/>
      <c r="BN339" s="315"/>
      <c r="BO339" s="315"/>
      <c r="BP339" s="315"/>
      <c r="BQ339" s="315"/>
      <c r="BR339" s="315"/>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6"/>
    </row>
    <row r="340" spans="1:110" ht="17.25" customHeight="1">
      <c r="A340" s="238"/>
      <c r="B340" s="238"/>
      <c r="C340" s="350" t="s">
        <v>1191</v>
      </c>
      <c r="D340" s="350"/>
      <c r="E340" s="350"/>
      <c r="F340" s="350"/>
      <c r="G340" s="350"/>
      <c r="H340" s="350"/>
      <c r="I340" s="133"/>
      <c r="J340" s="89"/>
      <c r="K340" s="89"/>
      <c r="L340" s="89"/>
      <c r="M340" s="89"/>
      <c r="N340" s="89"/>
      <c r="O340" s="89"/>
      <c r="P340" s="89"/>
      <c r="Q340" s="89"/>
      <c r="R340" s="89"/>
      <c r="S340" s="89"/>
      <c r="T340" s="89"/>
      <c r="U340" s="89"/>
      <c r="V340" s="89"/>
      <c r="W340" s="89"/>
      <c r="X340" s="89"/>
      <c r="Y340" s="141">
        <f t="shared" ref="Y340:BH340" si="90">COUNTIF(Y$7:Y$323,"LH")</f>
        <v>0</v>
      </c>
      <c r="Z340" s="141">
        <f t="shared" si="90"/>
        <v>0</v>
      </c>
      <c r="AA340" s="141">
        <f t="shared" si="90"/>
        <v>0</v>
      </c>
      <c r="AB340" s="141">
        <f t="shared" si="90"/>
        <v>0</v>
      </c>
      <c r="AC340" s="141">
        <f t="shared" si="90"/>
        <v>0</v>
      </c>
      <c r="AD340" s="141">
        <f t="shared" si="90"/>
        <v>0</v>
      </c>
      <c r="AE340" s="141">
        <f t="shared" si="90"/>
        <v>0</v>
      </c>
      <c r="AF340" s="141">
        <f t="shared" si="90"/>
        <v>0</v>
      </c>
      <c r="AG340" s="141">
        <f t="shared" si="90"/>
        <v>0</v>
      </c>
      <c r="AH340" s="141">
        <f t="shared" si="90"/>
        <v>0</v>
      </c>
      <c r="AI340" s="141">
        <f t="shared" si="90"/>
        <v>0</v>
      </c>
      <c r="AJ340" s="141">
        <f t="shared" si="90"/>
        <v>0</v>
      </c>
      <c r="AK340" s="141">
        <f t="shared" si="90"/>
        <v>0</v>
      </c>
      <c r="AL340" s="141">
        <f t="shared" si="90"/>
        <v>0</v>
      </c>
      <c r="AM340" s="141">
        <f t="shared" si="90"/>
        <v>0</v>
      </c>
      <c r="AN340" s="141">
        <f t="shared" si="90"/>
        <v>0</v>
      </c>
      <c r="AO340" s="141">
        <f t="shared" si="90"/>
        <v>0</v>
      </c>
      <c r="AP340" s="141">
        <f t="shared" si="90"/>
        <v>0</v>
      </c>
      <c r="AQ340" s="141">
        <f t="shared" si="90"/>
        <v>0</v>
      </c>
      <c r="AR340" s="141">
        <f t="shared" si="90"/>
        <v>0</v>
      </c>
      <c r="AS340" s="141">
        <f t="shared" si="90"/>
        <v>0</v>
      </c>
      <c r="AT340" s="141">
        <f t="shared" si="90"/>
        <v>0</v>
      </c>
      <c r="AU340" s="141">
        <f t="shared" si="90"/>
        <v>0</v>
      </c>
      <c r="AV340" s="141">
        <f t="shared" si="90"/>
        <v>0</v>
      </c>
      <c r="AW340" s="141">
        <f t="shared" si="90"/>
        <v>0</v>
      </c>
      <c r="AX340" s="141">
        <f t="shared" si="90"/>
        <v>0</v>
      </c>
      <c r="AY340" s="141">
        <f t="shared" si="90"/>
        <v>0</v>
      </c>
      <c r="AZ340" s="141">
        <f t="shared" si="90"/>
        <v>0</v>
      </c>
      <c r="BA340" s="141">
        <f t="shared" si="90"/>
        <v>0</v>
      </c>
      <c r="BB340" s="141">
        <f t="shared" si="90"/>
        <v>0</v>
      </c>
      <c r="BC340" s="141">
        <f t="shared" si="90"/>
        <v>0</v>
      </c>
      <c r="BD340" s="141">
        <f t="shared" si="90"/>
        <v>0</v>
      </c>
      <c r="BE340" s="141">
        <f t="shared" si="90"/>
        <v>0</v>
      </c>
      <c r="BF340" s="141">
        <f t="shared" si="90"/>
        <v>0</v>
      </c>
      <c r="BG340" s="141">
        <f t="shared" si="90"/>
        <v>0</v>
      </c>
      <c r="BH340" s="141">
        <f t="shared" si="90"/>
        <v>0</v>
      </c>
      <c r="BI340" s="314"/>
      <c r="BJ340" s="315"/>
      <c r="BK340" s="315"/>
      <c r="BL340" s="315"/>
      <c r="BM340" s="315"/>
      <c r="BN340" s="315"/>
      <c r="BO340" s="315"/>
      <c r="BP340" s="315"/>
      <c r="BQ340" s="315"/>
      <c r="BR340" s="315"/>
      <c r="BS340" s="315"/>
      <c r="BT340" s="315"/>
      <c r="BU340" s="315"/>
      <c r="BV340" s="315"/>
      <c r="BW340" s="315"/>
      <c r="BX340" s="315"/>
      <c r="BY340" s="315"/>
      <c r="BZ340" s="315"/>
      <c r="CA340" s="315"/>
      <c r="CB340" s="315"/>
      <c r="CC340" s="315"/>
      <c r="CD340" s="315"/>
      <c r="CE340" s="315"/>
      <c r="CF340" s="315"/>
      <c r="CG340" s="315"/>
      <c r="CH340" s="315"/>
      <c r="CI340" s="315"/>
      <c r="CJ340" s="315"/>
      <c r="CK340" s="315"/>
      <c r="CL340" s="315"/>
      <c r="CM340" s="315"/>
      <c r="CN340" s="315"/>
      <c r="CO340" s="315"/>
      <c r="CP340" s="315"/>
      <c r="CQ340" s="315"/>
      <c r="CR340" s="315"/>
      <c r="CS340" s="315"/>
      <c r="CT340" s="315"/>
      <c r="CU340" s="315"/>
      <c r="CV340" s="315"/>
      <c r="CW340" s="315"/>
      <c r="CX340" s="315"/>
      <c r="CY340" s="315"/>
      <c r="CZ340" s="315"/>
      <c r="DA340" s="315"/>
      <c r="DB340" s="315"/>
      <c r="DC340" s="315"/>
      <c r="DD340" s="315"/>
      <c r="DE340" s="315"/>
      <c r="DF340" s="316"/>
    </row>
    <row r="341" spans="1:110" ht="17.25" customHeight="1">
      <c r="A341" s="238"/>
      <c r="B341" s="238"/>
      <c r="C341" s="329" t="s">
        <v>1192</v>
      </c>
      <c r="D341" s="329"/>
      <c r="E341" s="329"/>
      <c r="F341" s="329"/>
      <c r="G341" s="329"/>
      <c r="H341" s="329"/>
      <c r="I341" s="132"/>
      <c r="J341" s="89"/>
      <c r="K341" s="89"/>
      <c r="L341" s="89"/>
      <c r="M341" s="89"/>
      <c r="N341" s="89"/>
      <c r="O341" s="89"/>
      <c r="P341" s="89"/>
      <c r="Q341" s="89"/>
      <c r="R341" s="89"/>
      <c r="S341" s="89"/>
      <c r="T341" s="89"/>
      <c r="U341" s="89"/>
      <c r="V341" s="89"/>
      <c r="W341" s="89"/>
      <c r="X341" s="89"/>
      <c r="Y341" s="139">
        <f t="shared" ref="Y341:BH341" si="91">COUNTIF(Y$7:Y$323,"HĐH")</f>
        <v>0</v>
      </c>
      <c r="Z341" s="139">
        <f t="shared" si="91"/>
        <v>0</v>
      </c>
      <c r="AA341" s="139">
        <f t="shared" si="91"/>
        <v>0</v>
      </c>
      <c r="AB341" s="139">
        <f t="shared" si="91"/>
        <v>0</v>
      </c>
      <c r="AC341" s="139">
        <f t="shared" si="91"/>
        <v>0</v>
      </c>
      <c r="AD341" s="139">
        <f t="shared" si="91"/>
        <v>0</v>
      </c>
      <c r="AE341" s="139">
        <f t="shared" si="91"/>
        <v>0</v>
      </c>
      <c r="AF341" s="139">
        <f t="shared" si="91"/>
        <v>0</v>
      </c>
      <c r="AG341" s="139">
        <f t="shared" si="91"/>
        <v>0</v>
      </c>
      <c r="AH341" s="139">
        <f t="shared" si="91"/>
        <v>0</v>
      </c>
      <c r="AI341" s="139">
        <f t="shared" si="91"/>
        <v>0</v>
      </c>
      <c r="AJ341" s="139">
        <f t="shared" si="91"/>
        <v>0</v>
      </c>
      <c r="AK341" s="139">
        <f t="shared" si="91"/>
        <v>0</v>
      </c>
      <c r="AL341" s="139">
        <f t="shared" si="91"/>
        <v>0</v>
      </c>
      <c r="AM341" s="139">
        <f t="shared" si="91"/>
        <v>0</v>
      </c>
      <c r="AN341" s="139">
        <f t="shared" si="91"/>
        <v>0</v>
      </c>
      <c r="AO341" s="139">
        <f t="shared" si="91"/>
        <v>0</v>
      </c>
      <c r="AP341" s="139">
        <f t="shared" si="91"/>
        <v>0</v>
      </c>
      <c r="AQ341" s="139">
        <f t="shared" si="91"/>
        <v>0</v>
      </c>
      <c r="AR341" s="139">
        <f t="shared" si="91"/>
        <v>0</v>
      </c>
      <c r="AS341" s="139">
        <f t="shared" si="91"/>
        <v>0</v>
      </c>
      <c r="AT341" s="139">
        <f t="shared" si="91"/>
        <v>0</v>
      </c>
      <c r="AU341" s="139">
        <f t="shared" si="91"/>
        <v>0</v>
      </c>
      <c r="AV341" s="139">
        <f t="shared" si="91"/>
        <v>0</v>
      </c>
      <c r="AW341" s="139">
        <f t="shared" si="91"/>
        <v>0</v>
      </c>
      <c r="AX341" s="139">
        <f t="shared" si="91"/>
        <v>0</v>
      </c>
      <c r="AY341" s="139">
        <f t="shared" si="91"/>
        <v>0</v>
      </c>
      <c r="AZ341" s="139">
        <f t="shared" si="91"/>
        <v>0</v>
      </c>
      <c r="BA341" s="139">
        <f t="shared" si="91"/>
        <v>0</v>
      </c>
      <c r="BB341" s="139">
        <f t="shared" si="91"/>
        <v>0</v>
      </c>
      <c r="BC341" s="139">
        <f t="shared" si="91"/>
        <v>0</v>
      </c>
      <c r="BD341" s="139">
        <f t="shared" si="91"/>
        <v>0</v>
      </c>
      <c r="BE341" s="139">
        <f t="shared" si="91"/>
        <v>0</v>
      </c>
      <c r="BF341" s="139">
        <f t="shared" si="91"/>
        <v>0</v>
      </c>
      <c r="BG341" s="139">
        <f t="shared" si="91"/>
        <v>0</v>
      </c>
      <c r="BH341" s="139">
        <f t="shared" si="91"/>
        <v>0</v>
      </c>
      <c r="BI341" s="314"/>
      <c r="BJ341" s="315"/>
      <c r="BK341" s="315"/>
      <c r="BL341" s="315"/>
      <c r="BM341" s="315"/>
      <c r="BN341" s="315"/>
      <c r="BO341" s="315"/>
      <c r="BP341" s="315"/>
      <c r="BQ341" s="315"/>
      <c r="BR341" s="315"/>
      <c r="BS341" s="315"/>
      <c r="BT341" s="315"/>
      <c r="BU341" s="315"/>
      <c r="BV341" s="315"/>
      <c r="BW341" s="315"/>
      <c r="BX341" s="315"/>
      <c r="BY341" s="315"/>
      <c r="BZ341" s="315"/>
      <c r="CA341" s="315"/>
      <c r="CB341" s="315"/>
      <c r="CC341" s="315"/>
      <c r="CD341" s="315"/>
      <c r="CE341" s="315"/>
      <c r="CF341" s="315"/>
      <c r="CG341" s="315"/>
      <c r="CH341" s="315"/>
      <c r="CI341" s="315"/>
      <c r="CJ341" s="315"/>
      <c r="CK341" s="315"/>
      <c r="CL341" s="315"/>
      <c r="CM341" s="315"/>
      <c r="CN341" s="315"/>
      <c r="CO341" s="315"/>
      <c r="CP341" s="315"/>
      <c r="CQ341" s="315"/>
      <c r="CR341" s="315"/>
      <c r="CS341" s="315"/>
      <c r="CT341" s="315"/>
      <c r="CU341" s="315"/>
      <c r="CV341" s="315"/>
      <c r="CW341" s="315"/>
      <c r="CX341" s="315"/>
      <c r="CY341" s="315"/>
      <c r="CZ341" s="315"/>
      <c r="DA341" s="315"/>
      <c r="DB341" s="315"/>
      <c r="DC341" s="315"/>
      <c r="DD341" s="315"/>
      <c r="DE341" s="315"/>
      <c r="DF341" s="316"/>
    </row>
    <row r="342" spans="1:110" ht="17.25" customHeight="1">
      <c r="A342" s="238"/>
      <c r="B342" s="238"/>
      <c r="C342" s="351" t="s">
        <v>1263</v>
      </c>
      <c r="D342" s="351"/>
      <c r="E342" s="351"/>
      <c r="F342" s="351"/>
      <c r="G342" s="351"/>
      <c r="H342" s="351"/>
      <c r="I342" s="134"/>
      <c r="J342" s="89"/>
      <c r="K342" s="89"/>
      <c r="L342" s="89"/>
      <c r="M342" s="89"/>
      <c r="N342" s="89"/>
      <c r="O342" s="89"/>
      <c r="P342" s="89"/>
      <c r="Q342" s="89"/>
      <c r="R342" s="89"/>
      <c r="S342" s="89"/>
      <c r="T342" s="89"/>
      <c r="U342" s="89"/>
      <c r="V342" s="89"/>
      <c r="W342" s="89"/>
      <c r="X342" s="89"/>
      <c r="Y342" s="142">
        <f>COUNTIF(Y$7:Y$114,"HĐH")</f>
        <v>0</v>
      </c>
      <c r="Z342" s="142">
        <f>COUNTIF(Z$7:Z$114,"HĐH")</f>
        <v>0</v>
      </c>
      <c r="AA342" s="142">
        <f>COUNTIF(AA$7:AA$114,"HĐH")</f>
        <v>0</v>
      </c>
      <c r="AB342" s="142">
        <f t="shared" ref="AB342:BH342" si="92">COUNTIF(AB$7:AB$114,"HĐH")</f>
        <v>0</v>
      </c>
      <c r="AC342" s="142">
        <f t="shared" si="92"/>
        <v>0</v>
      </c>
      <c r="AD342" s="142">
        <f t="shared" si="92"/>
        <v>0</v>
      </c>
      <c r="AE342" s="142">
        <f t="shared" si="92"/>
        <v>0</v>
      </c>
      <c r="AF342" s="142">
        <f t="shared" si="92"/>
        <v>0</v>
      </c>
      <c r="AG342" s="142">
        <f t="shared" si="92"/>
        <v>0</v>
      </c>
      <c r="AH342" s="142">
        <f t="shared" si="92"/>
        <v>0</v>
      </c>
      <c r="AI342" s="142">
        <f t="shared" si="92"/>
        <v>0</v>
      </c>
      <c r="AJ342" s="142">
        <f t="shared" si="92"/>
        <v>0</v>
      </c>
      <c r="AK342" s="142">
        <f t="shared" si="92"/>
        <v>0</v>
      </c>
      <c r="AL342" s="142">
        <f t="shared" si="92"/>
        <v>0</v>
      </c>
      <c r="AM342" s="142">
        <f t="shared" si="92"/>
        <v>0</v>
      </c>
      <c r="AN342" s="142">
        <f t="shared" si="92"/>
        <v>0</v>
      </c>
      <c r="AO342" s="142">
        <f t="shared" si="92"/>
        <v>0</v>
      </c>
      <c r="AP342" s="142">
        <f t="shared" si="92"/>
        <v>0</v>
      </c>
      <c r="AQ342" s="142">
        <f t="shared" si="92"/>
        <v>0</v>
      </c>
      <c r="AR342" s="142">
        <f t="shared" si="92"/>
        <v>0</v>
      </c>
      <c r="AS342" s="142">
        <f t="shared" si="92"/>
        <v>0</v>
      </c>
      <c r="AT342" s="142">
        <f t="shared" si="92"/>
        <v>0</v>
      </c>
      <c r="AU342" s="142">
        <f t="shared" si="92"/>
        <v>0</v>
      </c>
      <c r="AV342" s="142">
        <f t="shared" si="92"/>
        <v>0</v>
      </c>
      <c r="AW342" s="142">
        <f t="shared" si="92"/>
        <v>0</v>
      </c>
      <c r="AX342" s="142">
        <f t="shared" si="92"/>
        <v>0</v>
      </c>
      <c r="AY342" s="142">
        <f t="shared" si="92"/>
        <v>0</v>
      </c>
      <c r="AZ342" s="142">
        <f t="shared" si="92"/>
        <v>0</v>
      </c>
      <c r="BA342" s="142">
        <f t="shared" si="92"/>
        <v>0</v>
      </c>
      <c r="BB342" s="142">
        <f t="shared" si="92"/>
        <v>0</v>
      </c>
      <c r="BC342" s="142">
        <f t="shared" si="92"/>
        <v>0</v>
      </c>
      <c r="BD342" s="142">
        <f t="shared" si="92"/>
        <v>0</v>
      </c>
      <c r="BE342" s="142">
        <f t="shared" si="92"/>
        <v>0</v>
      </c>
      <c r="BF342" s="142">
        <f t="shared" si="92"/>
        <v>0</v>
      </c>
      <c r="BG342" s="142">
        <f t="shared" si="92"/>
        <v>0</v>
      </c>
      <c r="BH342" s="142">
        <f t="shared" si="92"/>
        <v>0</v>
      </c>
      <c r="BI342" s="314"/>
      <c r="BJ342" s="315"/>
      <c r="BK342" s="315"/>
      <c r="BL342" s="315"/>
      <c r="BM342" s="315"/>
      <c r="BN342" s="315"/>
      <c r="BO342" s="315"/>
      <c r="BP342" s="315"/>
      <c r="BQ342" s="315"/>
      <c r="BR342" s="315"/>
      <c r="BS342" s="315"/>
      <c r="BT342" s="315"/>
      <c r="BU342" s="315"/>
      <c r="BV342" s="315"/>
      <c r="BW342" s="315"/>
      <c r="BX342" s="315"/>
      <c r="BY342" s="315"/>
      <c r="BZ342" s="315"/>
      <c r="CA342" s="315"/>
      <c r="CB342" s="315"/>
      <c r="CC342" s="315"/>
      <c r="CD342" s="315"/>
      <c r="CE342" s="315"/>
      <c r="CF342" s="315"/>
      <c r="CG342" s="315"/>
      <c r="CH342" s="315"/>
      <c r="CI342" s="315"/>
      <c r="CJ342" s="315"/>
      <c r="CK342" s="315"/>
      <c r="CL342" s="315"/>
      <c r="CM342" s="315"/>
      <c r="CN342" s="315"/>
      <c r="CO342" s="315"/>
      <c r="CP342" s="315"/>
      <c r="CQ342" s="315"/>
      <c r="CR342" s="315"/>
      <c r="CS342" s="315"/>
      <c r="CT342" s="315"/>
      <c r="CU342" s="315"/>
      <c r="CV342" s="315"/>
      <c r="CW342" s="315"/>
      <c r="CX342" s="315"/>
      <c r="CY342" s="315"/>
      <c r="CZ342" s="315"/>
      <c r="DA342" s="315"/>
      <c r="DB342" s="315"/>
      <c r="DC342" s="315"/>
      <c r="DD342" s="315"/>
      <c r="DE342" s="315"/>
      <c r="DF342" s="316"/>
    </row>
    <row r="343" spans="1:110" ht="17.25" customHeight="1">
      <c r="A343" s="238"/>
      <c r="B343" s="238"/>
      <c r="C343" s="351" t="s">
        <v>1193</v>
      </c>
      <c r="D343" s="351"/>
      <c r="E343" s="351"/>
      <c r="F343" s="351"/>
      <c r="G343" s="351"/>
      <c r="H343" s="351"/>
      <c r="I343" s="134"/>
      <c r="J343" s="89"/>
      <c r="K343" s="89"/>
      <c r="L343" s="89"/>
      <c r="M343" s="89"/>
      <c r="N343" s="89"/>
      <c r="O343" s="89"/>
      <c r="P343" s="89"/>
      <c r="Q343" s="89"/>
      <c r="R343" s="89"/>
      <c r="S343" s="89"/>
      <c r="T343" s="89"/>
      <c r="U343" s="89"/>
      <c r="V343" s="89"/>
      <c r="W343" s="89"/>
      <c r="X343" s="89"/>
      <c r="Y343" s="142">
        <f>COUNTIF(Y$115:Y$198,"HĐH")</f>
        <v>0</v>
      </c>
      <c r="Z343" s="142">
        <f>COUNTIF(Z$115:Z$198,"HĐH")</f>
        <v>0</v>
      </c>
      <c r="AA343" s="142">
        <f>COUNTIF(AA$115:AA$198,"HĐH")</f>
        <v>0</v>
      </c>
      <c r="AB343" s="142">
        <f t="shared" ref="AB343:BH343" si="93">COUNTIF(AB$115:AB$198,"HĐH")</f>
        <v>0</v>
      </c>
      <c r="AC343" s="142">
        <f t="shared" si="93"/>
        <v>0</v>
      </c>
      <c r="AD343" s="142">
        <f t="shared" si="93"/>
        <v>0</v>
      </c>
      <c r="AE343" s="142">
        <f t="shared" si="93"/>
        <v>0</v>
      </c>
      <c r="AF343" s="142">
        <f t="shared" si="93"/>
        <v>0</v>
      </c>
      <c r="AG343" s="142">
        <f t="shared" si="93"/>
        <v>0</v>
      </c>
      <c r="AH343" s="142">
        <f t="shared" si="93"/>
        <v>0</v>
      </c>
      <c r="AI343" s="142">
        <f t="shared" si="93"/>
        <v>0</v>
      </c>
      <c r="AJ343" s="142">
        <f t="shared" si="93"/>
        <v>0</v>
      </c>
      <c r="AK343" s="142">
        <f t="shared" si="93"/>
        <v>0</v>
      </c>
      <c r="AL343" s="142">
        <f t="shared" si="93"/>
        <v>0</v>
      </c>
      <c r="AM343" s="142">
        <f t="shared" si="93"/>
        <v>0</v>
      </c>
      <c r="AN343" s="142">
        <f t="shared" si="93"/>
        <v>0</v>
      </c>
      <c r="AO343" s="142">
        <f t="shared" si="93"/>
        <v>0</v>
      </c>
      <c r="AP343" s="142">
        <f t="shared" si="93"/>
        <v>0</v>
      </c>
      <c r="AQ343" s="142">
        <f t="shared" si="93"/>
        <v>0</v>
      </c>
      <c r="AR343" s="142">
        <f t="shared" si="93"/>
        <v>0</v>
      </c>
      <c r="AS343" s="142">
        <f t="shared" si="93"/>
        <v>0</v>
      </c>
      <c r="AT343" s="142">
        <f t="shared" si="93"/>
        <v>0</v>
      </c>
      <c r="AU343" s="142">
        <f t="shared" si="93"/>
        <v>0</v>
      </c>
      <c r="AV343" s="142">
        <f t="shared" si="93"/>
        <v>0</v>
      </c>
      <c r="AW343" s="142">
        <f t="shared" si="93"/>
        <v>0</v>
      </c>
      <c r="AX343" s="142">
        <f t="shared" si="93"/>
        <v>0</v>
      </c>
      <c r="AY343" s="142">
        <f t="shared" si="93"/>
        <v>0</v>
      </c>
      <c r="AZ343" s="142">
        <f t="shared" si="93"/>
        <v>0</v>
      </c>
      <c r="BA343" s="142">
        <f t="shared" si="93"/>
        <v>0</v>
      </c>
      <c r="BB343" s="142">
        <f t="shared" si="93"/>
        <v>0</v>
      </c>
      <c r="BC343" s="142">
        <f t="shared" si="93"/>
        <v>0</v>
      </c>
      <c r="BD343" s="142">
        <f t="shared" si="93"/>
        <v>0</v>
      </c>
      <c r="BE343" s="142">
        <f t="shared" si="93"/>
        <v>0</v>
      </c>
      <c r="BF343" s="142">
        <f t="shared" si="93"/>
        <v>0</v>
      </c>
      <c r="BG343" s="142">
        <f t="shared" si="93"/>
        <v>0</v>
      </c>
      <c r="BH343" s="142">
        <f t="shared" si="93"/>
        <v>0</v>
      </c>
      <c r="BI343" s="314"/>
      <c r="BJ343" s="315"/>
      <c r="BK343" s="315"/>
      <c r="BL343" s="315"/>
      <c r="BM343" s="315"/>
      <c r="BN343" s="315"/>
      <c r="BO343" s="315"/>
      <c r="BP343" s="315"/>
      <c r="BQ343" s="315"/>
      <c r="BR343" s="315"/>
      <c r="BS343" s="315"/>
      <c r="BT343" s="315"/>
      <c r="BU343" s="315"/>
      <c r="BV343" s="315"/>
      <c r="BW343" s="315"/>
      <c r="BX343" s="315"/>
      <c r="BY343" s="315"/>
      <c r="BZ343" s="315"/>
      <c r="CA343" s="315"/>
      <c r="CB343" s="315"/>
      <c r="CC343" s="315"/>
      <c r="CD343" s="315"/>
      <c r="CE343" s="315"/>
      <c r="CF343" s="315"/>
      <c r="CG343" s="315"/>
      <c r="CH343" s="315"/>
      <c r="CI343" s="315"/>
      <c r="CJ343" s="315"/>
      <c r="CK343" s="315"/>
      <c r="CL343" s="315"/>
      <c r="CM343" s="315"/>
      <c r="CN343" s="315"/>
      <c r="CO343" s="315"/>
      <c r="CP343" s="315"/>
      <c r="CQ343" s="315"/>
      <c r="CR343" s="315"/>
      <c r="CS343" s="315"/>
      <c r="CT343" s="315"/>
      <c r="CU343" s="315"/>
      <c r="CV343" s="315"/>
      <c r="CW343" s="315"/>
      <c r="CX343" s="315"/>
      <c r="CY343" s="315"/>
      <c r="CZ343" s="315"/>
      <c r="DA343" s="315"/>
      <c r="DB343" s="315"/>
      <c r="DC343" s="315"/>
      <c r="DD343" s="315"/>
      <c r="DE343" s="315"/>
      <c r="DF343" s="316"/>
    </row>
    <row r="344" spans="1:110" ht="17.25" customHeight="1">
      <c r="A344" s="238"/>
      <c r="B344" s="238"/>
      <c r="C344" s="351" t="s">
        <v>1194</v>
      </c>
      <c r="D344" s="351"/>
      <c r="E344" s="351"/>
      <c r="F344" s="351"/>
      <c r="G344" s="351"/>
      <c r="H344" s="351"/>
      <c r="I344" s="134"/>
      <c r="J344" s="89"/>
      <c r="K344" s="89"/>
      <c r="L344" s="89"/>
      <c r="M344" s="89"/>
      <c r="N344" s="89"/>
      <c r="O344" s="89"/>
      <c r="P344" s="89"/>
      <c r="Q344" s="89"/>
      <c r="R344" s="89"/>
      <c r="S344" s="89"/>
      <c r="T344" s="89"/>
      <c r="U344" s="89"/>
      <c r="V344" s="89"/>
      <c r="W344" s="89"/>
      <c r="X344" s="89"/>
      <c r="Y344" s="142">
        <f>COUNTIF(Y$199:Y$252,"HĐH")</f>
        <v>0</v>
      </c>
      <c r="Z344" s="142">
        <f>COUNTIF(Z$199:Z$252,"HĐH")</f>
        <v>0</v>
      </c>
      <c r="AA344" s="142">
        <f>COUNTIF(AA$199:AA$252,"HĐH")</f>
        <v>0</v>
      </c>
      <c r="AB344" s="142">
        <f t="shared" ref="AB344:BH344" si="94">COUNTIF(AB$199:AB$252,"HĐH")</f>
        <v>0</v>
      </c>
      <c r="AC344" s="142">
        <f t="shared" si="94"/>
        <v>0</v>
      </c>
      <c r="AD344" s="142">
        <f t="shared" si="94"/>
        <v>0</v>
      </c>
      <c r="AE344" s="142">
        <f t="shared" si="94"/>
        <v>0</v>
      </c>
      <c r="AF344" s="142">
        <f t="shared" si="94"/>
        <v>0</v>
      </c>
      <c r="AG344" s="142">
        <f t="shared" si="94"/>
        <v>0</v>
      </c>
      <c r="AH344" s="142">
        <f t="shared" si="94"/>
        <v>0</v>
      </c>
      <c r="AI344" s="142">
        <f t="shared" si="94"/>
        <v>0</v>
      </c>
      <c r="AJ344" s="142">
        <f t="shared" si="94"/>
        <v>0</v>
      </c>
      <c r="AK344" s="142">
        <f t="shared" si="94"/>
        <v>0</v>
      </c>
      <c r="AL344" s="142">
        <f t="shared" si="94"/>
        <v>0</v>
      </c>
      <c r="AM344" s="142">
        <f t="shared" si="94"/>
        <v>0</v>
      </c>
      <c r="AN344" s="142">
        <f t="shared" si="94"/>
        <v>0</v>
      </c>
      <c r="AO344" s="142">
        <f t="shared" si="94"/>
        <v>0</v>
      </c>
      <c r="AP344" s="142">
        <f t="shared" si="94"/>
        <v>0</v>
      </c>
      <c r="AQ344" s="142">
        <f t="shared" si="94"/>
        <v>0</v>
      </c>
      <c r="AR344" s="142">
        <f t="shared" si="94"/>
        <v>0</v>
      </c>
      <c r="AS344" s="142">
        <f t="shared" si="94"/>
        <v>0</v>
      </c>
      <c r="AT344" s="142">
        <f t="shared" si="94"/>
        <v>0</v>
      </c>
      <c r="AU344" s="142">
        <f t="shared" si="94"/>
        <v>0</v>
      </c>
      <c r="AV344" s="142">
        <f t="shared" si="94"/>
        <v>0</v>
      </c>
      <c r="AW344" s="142">
        <f t="shared" si="94"/>
        <v>0</v>
      </c>
      <c r="AX344" s="142">
        <f t="shared" si="94"/>
        <v>0</v>
      </c>
      <c r="AY344" s="142">
        <f t="shared" si="94"/>
        <v>0</v>
      </c>
      <c r="AZ344" s="142">
        <f t="shared" si="94"/>
        <v>0</v>
      </c>
      <c r="BA344" s="142">
        <f t="shared" si="94"/>
        <v>0</v>
      </c>
      <c r="BB344" s="142">
        <f t="shared" si="94"/>
        <v>0</v>
      </c>
      <c r="BC344" s="142">
        <f t="shared" si="94"/>
        <v>0</v>
      </c>
      <c r="BD344" s="142">
        <f t="shared" si="94"/>
        <v>0</v>
      </c>
      <c r="BE344" s="142">
        <f t="shared" si="94"/>
        <v>0</v>
      </c>
      <c r="BF344" s="142">
        <f t="shared" si="94"/>
        <v>0</v>
      </c>
      <c r="BG344" s="142">
        <f t="shared" si="94"/>
        <v>0</v>
      </c>
      <c r="BH344" s="142">
        <f t="shared" si="94"/>
        <v>0</v>
      </c>
      <c r="BI344" s="314"/>
      <c r="BJ344" s="315"/>
      <c r="BK344" s="315"/>
      <c r="BL344" s="315"/>
      <c r="BM344" s="315"/>
      <c r="BN344" s="315"/>
      <c r="BO344" s="315"/>
      <c r="BP344" s="315"/>
      <c r="BQ344" s="315"/>
      <c r="BR344" s="315"/>
      <c r="BS344" s="315"/>
      <c r="BT344" s="315"/>
      <c r="BU344" s="315"/>
      <c r="BV344" s="315"/>
      <c r="BW344" s="315"/>
      <c r="BX344" s="315"/>
      <c r="BY344" s="315"/>
      <c r="BZ344" s="315"/>
      <c r="CA344" s="315"/>
      <c r="CB344" s="315"/>
      <c r="CC344" s="315"/>
      <c r="CD344" s="315"/>
      <c r="CE344" s="315"/>
      <c r="CF344" s="315"/>
      <c r="CG344" s="315"/>
      <c r="CH344" s="315"/>
      <c r="CI344" s="315"/>
      <c r="CJ344" s="315"/>
      <c r="CK344" s="315"/>
      <c r="CL344" s="315"/>
      <c r="CM344" s="315"/>
      <c r="CN344" s="315"/>
      <c r="CO344" s="315"/>
      <c r="CP344" s="315"/>
      <c r="CQ344" s="315"/>
      <c r="CR344" s="315"/>
      <c r="CS344" s="315"/>
      <c r="CT344" s="315"/>
      <c r="CU344" s="315"/>
      <c r="CV344" s="315"/>
      <c r="CW344" s="315"/>
      <c r="CX344" s="315"/>
      <c r="CY344" s="315"/>
      <c r="CZ344" s="315"/>
      <c r="DA344" s="315"/>
      <c r="DB344" s="315"/>
      <c r="DC344" s="315"/>
      <c r="DD344" s="315"/>
      <c r="DE344" s="315"/>
      <c r="DF344" s="316"/>
    </row>
    <row r="345" spans="1:110" ht="17.25" customHeight="1">
      <c r="A345" s="238"/>
      <c r="B345" s="238"/>
      <c r="C345" s="351" t="s">
        <v>1195</v>
      </c>
      <c r="D345" s="351"/>
      <c r="E345" s="351"/>
      <c r="F345" s="351"/>
      <c r="G345" s="351"/>
      <c r="H345" s="351"/>
      <c r="I345" s="134"/>
      <c r="J345" s="89"/>
      <c r="K345" s="89"/>
      <c r="L345" s="89"/>
      <c r="M345" s="89"/>
      <c r="N345" s="89"/>
      <c r="O345" s="89"/>
      <c r="P345" s="89"/>
      <c r="Q345" s="89"/>
      <c r="R345" s="89"/>
      <c r="S345" s="89"/>
      <c r="T345" s="89"/>
      <c r="U345" s="89"/>
      <c r="V345" s="89"/>
      <c r="W345" s="89"/>
      <c r="X345" s="89"/>
      <c r="Y345" s="142">
        <f t="shared" ref="Y345:AB345" si="95">COUNTIF(Y$253:Y$296,"HĐH")</f>
        <v>0</v>
      </c>
      <c r="Z345" s="142">
        <f t="shared" si="95"/>
        <v>0</v>
      </c>
      <c r="AA345" s="142">
        <f t="shared" si="95"/>
        <v>0</v>
      </c>
      <c r="AB345" s="142">
        <f t="shared" si="95"/>
        <v>0</v>
      </c>
      <c r="AC345" s="142">
        <f t="shared" ref="AC345:AF345" si="96">COUNTIF(AC$253:AC$296,"HĐH")</f>
        <v>0</v>
      </c>
      <c r="AD345" s="142">
        <f t="shared" si="96"/>
        <v>0</v>
      </c>
      <c r="AE345" s="142">
        <f t="shared" si="96"/>
        <v>0</v>
      </c>
      <c r="AF345" s="142">
        <f t="shared" si="96"/>
        <v>0</v>
      </c>
      <c r="AG345" s="142">
        <f t="shared" ref="AG345:AJ345" si="97">COUNTIF(AG$253:AG$296,"HĐH")</f>
        <v>0</v>
      </c>
      <c r="AH345" s="142">
        <f t="shared" si="97"/>
        <v>0</v>
      </c>
      <c r="AI345" s="142">
        <f t="shared" si="97"/>
        <v>0</v>
      </c>
      <c r="AJ345" s="142">
        <f t="shared" si="97"/>
        <v>0</v>
      </c>
      <c r="AK345" s="142">
        <f t="shared" ref="AK345:AN345" si="98">COUNTIF(AK$253:AK$296,"HĐH")</f>
        <v>0</v>
      </c>
      <c r="AL345" s="142">
        <f t="shared" si="98"/>
        <v>0</v>
      </c>
      <c r="AM345" s="142">
        <f t="shared" si="98"/>
        <v>0</v>
      </c>
      <c r="AN345" s="142">
        <f t="shared" si="98"/>
        <v>0</v>
      </c>
      <c r="AO345" s="142">
        <f t="shared" ref="AO345:AQ345" si="99">COUNTIF(AO$253:AO$296,"HĐH")</f>
        <v>0</v>
      </c>
      <c r="AP345" s="142">
        <f t="shared" si="99"/>
        <v>0</v>
      </c>
      <c r="AQ345" s="142">
        <f t="shared" si="99"/>
        <v>0</v>
      </c>
      <c r="AR345" s="142">
        <f t="shared" ref="AR345:AT345" si="100">COUNTIF(AR$253:AR$296,"HĐH")</f>
        <v>0</v>
      </c>
      <c r="AS345" s="142">
        <f t="shared" si="100"/>
        <v>0</v>
      </c>
      <c r="AT345" s="142">
        <f t="shared" si="100"/>
        <v>0</v>
      </c>
      <c r="AU345" s="142">
        <f t="shared" ref="AU345:AW345" si="101">COUNTIF(AU$253:AU$296,"HĐH")</f>
        <v>0</v>
      </c>
      <c r="AV345" s="142">
        <f t="shared" si="101"/>
        <v>0</v>
      </c>
      <c r="AW345" s="142">
        <f t="shared" si="101"/>
        <v>0</v>
      </c>
      <c r="AX345" s="142">
        <f t="shared" ref="AX345:BA345" si="102">COUNTIF(AX$253:AX$296,"HĐH")</f>
        <v>0</v>
      </c>
      <c r="AY345" s="142">
        <f t="shared" si="102"/>
        <v>0</v>
      </c>
      <c r="AZ345" s="142">
        <f t="shared" si="102"/>
        <v>0</v>
      </c>
      <c r="BA345" s="142">
        <f t="shared" si="102"/>
        <v>0</v>
      </c>
      <c r="BB345" s="142">
        <f t="shared" ref="BB345:BE345" si="103">COUNTIF(BB$253:BB$296,"HĐH")</f>
        <v>0</v>
      </c>
      <c r="BC345" s="142">
        <f t="shared" si="103"/>
        <v>0</v>
      </c>
      <c r="BD345" s="142">
        <f t="shared" si="103"/>
        <v>0</v>
      </c>
      <c r="BE345" s="142">
        <f t="shared" si="103"/>
        <v>0</v>
      </c>
      <c r="BF345" s="142">
        <f t="shared" ref="BF345:BH345" si="104">COUNTIF(BF$253:BF$296,"HĐH")</f>
        <v>0</v>
      </c>
      <c r="BG345" s="142">
        <f t="shared" si="104"/>
        <v>0</v>
      </c>
      <c r="BH345" s="142">
        <f t="shared" si="104"/>
        <v>0</v>
      </c>
      <c r="BI345" s="314"/>
      <c r="BJ345" s="315"/>
      <c r="BK345" s="315"/>
      <c r="BL345" s="315"/>
      <c r="BM345" s="315"/>
      <c r="BN345" s="315"/>
      <c r="BO345" s="315"/>
      <c r="BP345" s="315"/>
      <c r="BQ345" s="315"/>
      <c r="BR345" s="315"/>
      <c r="BS345" s="315"/>
      <c r="BT345" s="315"/>
      <c r="BU345" s="315"/>
      <c r="BV345" s="315"/>
      <c r="BW345" s="315"/>
      <c r="BX345" s="315"/>
      <c r="BY345" s="315"/>
      <c r="BZ345" s="315"/>
      <c r="CA345" s="315"/>
      <c r="CB345" s="315"/>
      <c r="CC345" s="315"/>
      <c r="CD345" s="315"/>
      <c r="CE345" s="315"/>
      <c r="CF345" s="315"/>
      <c r="CG345" s="315"/>
      <c r="CH345" s="315"/>
      <c r="CI345" s="315"/>
      <c r="CJ345" s="315"/>
      <c r="CK345" s="315"/>
      <c r="CL345" s="315"/>
      <c r="CM345" s="315"/>
      <c r="CN345" s="315"/>
      <c r="CO345" s="315"/>
      <c r="CP345" s="315"/>
      <c r="CQ345" s="315"/>
      <c r="CR345" s="315"/>
      <c r="CS345" s="315"/>
      <c r="CT345" s="315"/>
      <c r="CU345" s="315"/>
      <c r="CV345" s="315"/>
      <c r="CW345" s="315"/>
      <c r="CX345" s="315"/>
      <c r="CY345" s="315"/>
      <c r="CZ345" s="315"/>
      <c r="DA345" s="315"/>
      <c r="DB345" s="315"/>
      <c r="DC345" s="315"/>
      <c r="DD345" s="315"/>
      <c r="DE345" s="315"/>
      <c r="DF345" s="316"/>
    </row>
    <row r="346" spans="1:110" ht="17.25" customHeight="1">
      <c r="A346" s="238"/>
      <c r="B346" s="238"/>
      <c r="C346" s="351" t="s">
        <v>1196</v>
      </c>
      <c r="D346" s="351"/>
      <c r="E346" s="351"/>
      <c r="F346" s="351"/>
      <c r="G346" s="351"/>
      <c r="H346" s="351"/>
      <c r="I346" s="134"/>
      <c r="J346" s="89"/>
      <c r="K346" s="89"/>
      <c r="L346" s="89"/>
      <c r="M346" s="89"/>
      <c r="N346" s="89"/>
      <c r="O346" s="89"/>
      <c r="P346" s="89"/>
      <c r="Q346" s="89"/>
      <c r="R346" s="89"/>
      <c r="S346" s="89"/>
      <c r="T346" s="89"/>
      <c r="U346" s="89"/>
      <c r="V346" s="89"/>
      <c r="W346" s="89"/>
      <c r="X346" s="89"/>
      <c r="Y346" s="142">
        <f t="shared" ref="Y346:BH346" si="105">COUNTIF(Y$297:Y$323,"HĐH")</f>
        <v>0</v>
      </c>
      <c r="Z346" s="142">
        <f t="shared" si="105"/>
        <v>0</v>
      </c>
      <c r="AA346" s="142">
        <f t="shared" si="105"/>
        <v>0</v>
      </c>
      <c r="AB346" s="142">
        <f t="shared" si="105"/>
        <v>0</v>
      </c>
      <c r="AC346" s="142">
        <f t="shared" si="105"/>
        <v>0</v>
      </c>
      <c r="AD346" s="142">
        <f t="shared" si="105"/>
        <v>0</v>
      </c>
      <c r="AE346" s="142">
        <f t="shared" si="105"/>
        <v>0</v>
      </c>
      <c r="AF346" s="142">
        <f t="shared" si="105"/>
        <v>0</v>
      </c>
      <c r="AG346" s="142">
        <f t="shared" si="105"/>
        <v>0</v>
      </c>
      <c r="AH346" s="142">
        <f t="shared" si="105"/>
        <v>0</v>
      </c>
      <c r="AI346" s="142">
        <f t="shared" si="105"/>
        <v>0</v>
      </c>
      <c r="AJ346" s="142">
        <f t="shared" si="105"/>
        <v>0</v>
      </c>
      <c r="AK346" s="142">
        <f t="shared" si="105"/>
        <v>0</v>
      </c>
      <c r="AL346" s="142">
        <f t="shared" si="105"/>
        <v>0</v>
      </c>
      <c r="AM346" s="142">
        <f t="shared" si="105"/>
        <v>0</v>
      </c>
      <c r="AN346" s="142">
        <f t="shared" si="105"/>
        <v>0</v>
      </c>
      <c r="AO346" s="142">
        <f t="shared" si="105"/>
        <v>0</v>
      </c>
      <c r="AP346" s="142">
        <f t="shared" si="105"/>
        <v>0</v>
      </c>
      <c r="AQ346" s="142">
        <f t="shared" si="105"/>
        <v>0</v>
      </c>
      <c r="AR346" s="142">
        <f t="shared" si="105"/>
        <v>0</v>
      </c>
      <c r="AS346" s="142">
        <f t="shared" si="105"/>
        <v>0</v>
      </c>
      <c r="AT346" s="142">
        <f t="shared" si="105"/>
        <v>0</v>
      </c>
      <c r="AU346" s="142">
        <f t="shared" si="105"/>
        <v>0</v>
      </c>
      <c r="AV346" s="142">
        <f t="shared" si="105"/>
        <v>0</v>
      </c>
      <c r="AW346" s="142">
        <f t="shared" si="105"/>
        <v>0</v>
      </c>
      <c r="AX346" s="142">
        <f t="shared" si="105"/>
        <v>0</v>
      </c>
      <c r="AY346" s="142">
        <f t="shared" si="105"/>
        <v>0</v>
      </c>
      <c r="AZ346" s="142">
        <f t="shared" si="105"/>
        <v>0</v>
      </c>
      <c r="BA346" s="142">
        <f t="shared" si="105"/>
        <v>0</v>
      </c>
      <c r="BB346" s="142">
        <f t="shared" si="105"/>
        <v>0</v>
      </c>
      <c r="BC346" s="142">
        <f t="shared" si="105"/>
        <v>0</v>
      </c>
      <c r="BD346" s="142">
        <f t="shared" si="105"/>
        <v>0</v>
      </c>
      <c r="BE346" s="142">
        <f t="shared" si="105"/>
        <v>0</v>
      </c>
      <c r="BF346" s="142">
        <f t="shared" si="105"/>
        <v>0</v>
      </c>
      <c r="BG346" s="142">
        <f t="shared" si="105"/>
        <v>0</v>
      </c>
      <c r="BH346" s="142">
        <f t="shared" si="105"/>
        <v>0</v>
      </c>
      <c r="BI346" s="317"/>
      <c r="BJ346" s="318"/>
      <c r="BK346" s="318"/>
      <c r="BL346" s="318"/>
      <c r="BM346" s="318"/>
      <c r="BN346" s="318"/>
      <c r="BO346" s="318"/>
      <c r="BP346" s="318"/>
      <c r="BQ346" s="318"/>
      <c r="BR346" s="318"/>
      <c r="BS346" s="318"/>
      <c r="BT346" s="318"/>
      <c r="BU346" s="318"/>
      <c r="BV346" s="318"/>
      <c r="BW346" s="318"/>
      <c r="BX346" s="318"/>
      <c r="BY346" s="318"/>
      <c r="BZ346" s="318"/>
      <c r="CA346" s="318"/>
      <c r="CB346" s="318"/>
      <c r="CC346" s="318"/>
      <c r="CD346" s="318"/>
      <c r="CE346" s="318"/>
      <c r="CF346" s="318"/>
      <c r="CG346" s="318"/>
      <c r="CH346" s="318"/>
      <c r="CI346" s="318"/>
      <c r="CJ346" s="318"/>
      <c r="CK346" s="318"/>
      <c r="CL346" s="318"/>
      <c r="CM346" s="318"/>
      <c r="CN346" s="318"/>
      <c r="CO346" s="318"/>
      <c r="CP346" s="318"/>
      <c r="CQ346" s="318"/>
      <c r="CR346" s="318"/>
      <c r="CS346" s="318"/>
      <c r="CT346" s="318"/>
      <c r="CU346" s="318"/>
      <c r="CV346" s="318"/>
      <c r="CW346" s="318"/>
      <c r="CX346" s="318"/>
      <c r="CY346" s="318"/>
      <c r="CZ346" s="318"/>
      <c r="DA346" s="318"/>
      <c r="DB346" s="318"/>
      <c r="DC346" s="318"/>
      <c r="DD346" s="318"/>
      <c r="DE346" s="318"/>
      <c r="DF346" s="319"/>
    </row>
    <row r="347" spans="1:110" s="81" customFormat="1" ht="17.25" customHeight="1">
      <c r="A347" s="236"/>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c r="AF347" s="237"/>
      <c r="AG347" s="237"/>
      <c r="AH347" s="237"/>
      <c r="AI347" s="237"/>
      <c r="AJ347" s="237"/>
      <c r="AK347" s="237"/>
      <c r="AL347" s="237"/>
      <c r="AM347" s="237"/>
      <c r="AN347" s="237"/>
      <c r="AO347" s="237"/>
      <c r="AP347" s="237"/>
      <c r="AQ347" s="237"/>
      <c r="AR347" s="237"/>
      <c r="AS347" s="237"/>
      <c r="AT347" s="237"/>
      <c r="AU347" s="237"/>
      <c r="AV347" s="237"/>
      <c r="AW347" s="237"/>
      <c r="AX347" s="237"/>
      <c r="AY347" s="237"/>
      <c r="AZ347" s="237"/>
      <c r="BA347" s="237"/>
      <c r="BB347" s="237"/>
      <c r="BC347" s="237"/>
      <c r="BD347" s="237"/>
      <c r="BE347" s="237"/>
      <c r="BF347" s="237"/>
      <c r="BG347" s="237"/>
      <c r="BH347" s="237"/>
      <c r="BI347" s="237"/>
      <c r="BJ347" s="237"/>
      <c r="BK347" s="237"/>
      <c r="BL347" s="237"/>
      <c r="BM347" s="237"/>
      <c r="BN347" s="237"/>
      <c r="BO347" s="237"/>
      <c r="BP347" s="237"/>
      <c r="BQ347" s="237"/>
      <c r="BR347" s="237"/>
      <c r="BS347" s="237"/>
      <c r="BT347" s="237"/>
      <c r="BU347" s="237"/>
      <c r="BV347" s="237"/>
      <c r="BW347" s="237"/>
      <c r="BX347" s="237"/>
      <c r="BY347" s="237"/>
      <c r="BZ347" s="237"/>
      <c r="CA347" s="237"/>
      <c r="CB347" s="237"/>
      <c r="CC347" s="237"/>
      <c r="CD347" s="237"/>
      <c r="CE347" s="237"/>
      <c r="CF347" s="237"/>
      <c r="CG347" s="237"/>
      <c r="CH347" s="237"/>
      <c r="CI347" s="237"/>
      <c r="CJ347" s="237"/>
      <c r="CK347" s="237"/>
      <c r="CL347" s="237"/>
      <c r="CM347" s="237"/>
      <c r="CN347" s="237"/>
      <c r="CO347" s="237"/>
      <c r="CP347" s="237"/>
      <c r="CQ347" s="237"/>
      <c r="CR347" s="237"/>
      <c r="CS347" s="237"/>
      <c r="CT347" s="237"/>
      <c r="CU347" s="237"/>
      <c r="CV347" s="237"/>
      <c r="CW347" s="237"/>
      <c r="CX347" s="237"/>
      <c r="CY347" s="237"/>
      <c r="CZ347" s="237"/>
      <c r="DA347" s="237"/>
      <c r="DB347" s="237"/>
      <c r="DC347" s="237"/>
      <c r="DD347" s="237"/>
      <c r="DE347" s="237"/>
      <c r="DF347" s="262"/>
    </row>
    <row r="348" spans="1:110" s="81" customFormat="1" ht="17.25" customHeight="1">
      <c r="A348" s="278" t="s">
        <v>1340</v>
      </c>
      <c r="B348" s="279"/>
      <c r="C348" s="284" t="s">
        <v>1271</v>
      </c>
      <c r="D348" s="284"/>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5"/>
      <c r="AK348" s="285"/>
      <c r="AL348" s="285"/>
      <c r="AM348" s="285"/>
      <c r="AN348" s="285"/>
      <c r="AO348" s="285"/>
      <c r="AP348" s="285"/>
      <c r="AQ348" s="285"/>
      <c r="AR348" s="285"/>
      <c r="AS348" s="285"/>
      <c r="AT348" s="285"/>
      <c r="AU348" s="285"/>
      <c r="AV348" s="285"/>
      <c r="AW348" s="285"/>
      <c r="AX348" s="285"/>
      <c r="AY348" s="285"/>
      <c r="AZ348" s="285"/>
      <c r="BA348" s="285"/>
      <c r="BB348" s="285"/>
      <c r="BC348" s="285"/>
      <c r="BD348" s="285"/>
      <c r="BE348" s="285"/>
      <c r="BF348" s="285"/>
      <c r="BG348" s="285"/>
      <c r="BH348" s="285"/>
      <c r="BI348" s="143">
        <f>COUNTIFS($N$7:$N$322,"x",BI$7:BI$322,"2")</f>
        <v>0</v>
      </c>
      <c r="BJ348" s="143">
        <f t="shared" ref="BJ348:CV348" si="106">COUNTIFS($N$7:$N$322,"x",BJ$7:BJ$322,"2")</f>
        <v>0</v>
      </c>
      <c r="BK348" s="143">
        <f t="shared" si="106"/>
        <v>0</v>
      </c>
      <c r="BL348" s="143">
        <f t="shared" si="106"/>
        <v>0</v>
      </c>
      <c r="BM348" s="143">
        <f t="shared" si="106"/>
        <v>0</v>
      </c>
      <c r="BN348" s="143">
        <f t="shared" si="106"/>
        <v>0</v>
      </c>
      <c r="BO348" s="143">
        <f t="shared" si="106"/>
        <v>0</v>
      </c>
      <c r="BP348" s="143">
        <f t="shared" si="106"/>
        <v>0</v>
      </c>
      <c r="BQ348" s="143">
        <f t="shared" si="106"/>
        <v>0</v>
      </c>
      <c r="BR348" s="143">
        <f t="shared" si="106"/>
        <v>0</v>
      </c>
      <c r="BS348" s="143">
        <f t="shared" si="106"/>
        <v>0</v>
      </c>
      <c r="BT348" s="143">
        <f t="shared" si="106"/>
        <v>0</v>
      </c>
      <c r="BU348" s="143">
        <f t="shared" si="106"/>
        <v>0</v>
      </c>
      <c r="BV348" s="143">
        <f t="shared" si="106"/>
        <v>0</v>
      </c>
      <c r="BW348" s="143">
        <f t="shared" si="106"/>
        <v>0</v>
      </c>
      <c r="BX348" s="143">
        <f t="shared" si="106"/>
        <v>0</v>
      </c>
      <c r="BY348" s="143">
        <f t="shared" si="106"/>
        <v>0</v>
      </c>
      <c r="BZ348" s="143">
        <f t="shared" si="106"/>
        <v>0</v>
      </c>
      <c r="CA348" s="143">
        <f t="shared" si="106"/>
        <v>0</v>
      </c>
      <c r="CB348" s="143">
        <f t="shared" si="106"/>
        <v>0</v>
      </c>
      <c r="CC348" s="143">
        <f t="shared" si="106"/>
        <v>0</v>
      </c>
      <c r="CD348" s="143">
        <f t="shared" si="106"/>
        <v>0</v>
      </c>
      <c r="CE348" s="143">
        <f t="shared" si="106"/>
        <v>0</v>
      </c>
      <c r="CF348" s="143">
        <f t="shared" si="106"/>
        <v>0</v>
      </c>
      <c r="CG348" s="143">
        <f t="shared" si="106"/>
        <v>0</v>
      </c>
      <c r="CH348" s="143">
        <f t="shared" si="106"/>
        <v>0</v>
      </c>
      <c r="CI348" s="143">
        <f t="shared" si="106"/>
        <v>0</v>
      </c>
      <c r="CJ348" s="143">
        <f t="shared" si="106"/>
        <v>0</v>
      </c>
      <c r="CK348" s="143">
        <f t="shared" si="106"/>
        <v>0</v>
      </c>
      <c r="CL348" s="143">
        <f t="shared" si="106"/>
        <v>0</v>
      </c>
      <c r="CM348" s="143">
        <f t="shared" si="106"/>
        <v>0</v>
      </c>
      <c r="CN348" s="143">
        <f t="shared" si="106"/>
        <v>0</v>
      </c>
      <c r="CO348" s="143">
        <f t="shared" si="106"/>
        <v>0</v>
      </c>
      <c r="CP348" s="143">
        <f t="shared" si="106"/>
        <v>0</v>
      </c>
      <c r="CQ348" s="143">
        <f t="shared" si="106"/>
        <v>0</v>
      </c>
      <c r="CR348" s="143">
        <f t="shared" si="106"/>
        <v>0</v>
      </c>
      <c r="CS348" s="143">
        <f t="shared" si="106"/>
        <v>0</v>
      </c>
      <c r="CT348" s="143">
        <f t="shared" si="106"/>
        <v>0</v>
      </c>
      <c r="CU348" s="143">
        <f t="shared" si="106"/>
        <v>0</v>
      </c>
      <c r="CV348" s="143">
        <f t="shared" si="106"/>
        <v>0</v>
      </c>
      <c r="CW348" s="286"/>
      <c r="CX348" s="287"/>
      <c r="CY348" s="287"/>
      <c r="CZ348" s="287"/>
      <c r="DA348" s="287"/>
      <c r="DB348" s="287"/>
      <c r="DC348" s="287"/>
      <c r="DD348" s="287"/>
      <c r="DE348" s="287"/>
      <c r="DF348" s="288"/>
    </row>
    <row r="349" spans="1:110" s="81" customFormat="1" ht="17.25" customHeight="1">
      <c r="A349" s="280"/>
      <c r="B349" s="281"/>
      <c r="C349" s="284" t="s">
        <v>1131</v>
      </c>
      <c r="D349" s="284"/>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c r="AJ349" s="285"/>
      <c r="AK349" s="285"/>
      <c r="AL349" s="285"/>
      <c r="AM349" s="285"/>
      <c r="AN349" s="285"/>
      <c r="AO349" s="285"/>
      <c r="AP349" s="285"/>
      <c r="AQ349" s="285"/>
      <c r="AR349" s="285"/>
      <c r="AS349" s="285"/>
      <c r="AT349" s="285"/>
      <c r="AU349" s="285"/>
      <c r="AV349" s="285"/>
      <c r="AW349" s="285"/>
      <c r="AX349" s="285"/>
      <c r="AY349" s="285"/>
      <c r="AZ349" s="285"/>
      <c r="BA349" s="285"/>
      <c r="BB349" s="285"/>
      <c r="BC349" s="285"/>
      <c r="BD349" s="285"/>
      <c r="BE349" s="285"/>
      <c r="BF349" s="285"/>
      <c r="BG349" s="285"/>
      <c r="BH349" s="285"/>
      <c r="BI349" s="143">
        <f>COUNTIFS($N$7:$N$322,"x",BI$7:BI$322,"1")</f>
        <v>0</v>
      </c>
      <c r="BJ349" s="143">
        <f t="shared" ref="BJ349:CV349" si="107">COUNTIFS($N$7:$N$322,"x",BJ$7:BJ$322,"1")</f>
        <v>0</v>
      </c>
      <c r="BK349" s="143">
        <f t="shared" si="107"/>
        <v>0</v>
      </c>
      <c r="BL349" s="143">
        <f t="shared" si="107"/>
        <v>0</v>
      </c>
      <c r="BM349" s="143">
        <f t="shared" si="107"/>
        <v>0</v>
      </c>
      <c r="BN349" s="143">
        <f t="shared" si="107"/>
        <v>0</v>
      </c>
      <c r="BO349" s="143">
        <f t="shared" si="107"/>
        <v>0</v>
      </c>
      <c r="BP349" s="143">
        <f t="shared" si="107"/>
        <v>0</v>
      </c>
      <c r="BQ349" s="143">
        <f t="shared" si="107"/>
        <v>0</v>
      </c>
      <c r="BR349" s="143">
        <f t="shared" si="107"/>
        <v>0</v>
      </c>
      <c r="BS349" s="143">
        <f t="shared" si="107"/>
        <v>0</v>
      </c>
      <c r="BT349" s="143">
        <f t="shared" si="107"/>
        <v>0</v>
      </c>
      <c r="BU349" s="143">
        <f t="shared" si="107"/>
        <v>0</v>
      </c>
      <c r="BV349" s="143">
        <f t="shared" si="107"/>
        <v>0</v>
      </c>
      <c r="BW349" s="143">
        <f t="shared" si="107"/>
        <v>0</v>
      </c>
      <c r="BX349" s="143">
        <f t="shared" si="107"/>
        <v>0</v>
      </c>
      <c r="BY349" s="143">
        <f t="shared" si="107"/>
        <v>0</v>
      </c>
      <c r="BZ349" s="143">
        <f t="shared" si="107"/>
        <v>0</v>
      </c>
      <c r="CA349" s="143">
        <f t="shared" si="107"/>
        <v>0</v>
      </c>
      <c r="CB349" s="143">
        <f t="shared" si="107"/>
        <v>0</v>
      </c>
      <c r="CC349" s="143">
        <f t="shared" si="107"/>
        <v>0</v>
      </c>
      <c r="CD349" s="143">
        <f t="shared" si="107"/>
        <v>0</v>
      </c>
      <c r="CE349" s="143">
        <f t="shared" si="107"/>
        <v>0</v>
      </c>
      <c r="CF349" s="143">
        <f t="shared" si="107"/>
        <v>0</v>
      </c>
      <c r="CG349" s="143">
        <f t="shared" si="107"/>
        <v>0</v>
      </c>
      <c r="CH349" s="143">
        <f t="shared" si="107"/>
        <v>0</v>
      </c>
      <c r="CI349" s="143">
        <f t="shared" si="107"/>
        <v>0</v>
      </c>
      <c r="CJ349" s="143">
        <f t="shared" si="107"/>
        <v>0</v>
      </c>
      <c r="CK349" s="143">
        <f t="shared" si="107"/>
        <v>0</v>
      </c>
      <c r="CL349" s="143">
        <f t="shared" si="107"/>
        <v>0</v>
      </c>
      <c r="CM349" s="143">
        <f t="shared" si="107"/>
        <v>0</v>
      </c>
      <c r="CN349" s="143">
        <f t="shared" si="107"/>
        <v>0</v>
      </c>
      <c r="CO349" s="143">
        <f t="shared" si="107"/>
        <v>0</v>
      </c>
      <c r="CP349" s="143">
        <f t="shared" si="107"/>
        <v>0</v>
      </c>
      <c r="CQ349" s="143">
        <f t="shared" si="107"/>
        <v>0</v>
      </c>
      <c r="CR349" s="143">
        <f t="shared" si="107"/>
        <v>0</v>
      </c>
      <c r="CS349" s="143">
        <f t="shared" si="107"/>
        <v>0</v>
      </c>
      <c r="CT349" s="143">
        <f t="shared" si="107"/>
        <v>0</v>
      </c>
      <c r="CU349" s="143">
        <f t="shared" si="107"/>
        <v>0</v>
      </c>
      <c r="CV349" s="143">
        <f t="shared" si="107"/>
        <v>0</v>
      </c>
      <c r="CW349" s="289"/>
      <c r="CX349" s="290"/>
      <c r="CY349" s="290"/>
      <c r="CZ349" s="290"/>
      <c r="DA349" s="290"/>
      <c r="DB349" s="290"/>
      <c r="DC349" s="290"/>
      <c r="DD349" s="290"/>
      <c r="DE349" s="290"/>
      <c r="DF349" s="291"/>
    </row>
    <row r="350" spans="1:110" s="81" customFormat="1" ht="17.25" customHeight="1">
      <c r="A350" s="280"/>
      <c r="B350" s="281"/>
      <c r="C350" s="284" t="s">
        <v>1132</v>
      </c>
      <c r="D350" s="284"/>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c r="AA350" s="285"/>
      <c r="AB350" s="285"/>
      <c r="AC350" s="285"/>
      <c r="AD350" s="285"/>
      <c r="AE350" s="285"/>
      <c r="AF350" s="285"/>
      <c r="AG350" s="285"/>
      <c r="AH350" s="285"/>
      <c r="AI350" s="285"/>
      <c r="AJ350" s="285"/>
      <c r="AK350" s="285"/>
      <c r="AL350" s="285"/>
      <c r="AM350" s="285"/>
      <c r="AN350" s="285"/>
      <c r="AO350" s="285"/>
      <c r="AP350" s="285"/>
      <c r="AQ350" s="285"/>
      <c r="AR350" s="285"/>
      <c r="AS350" s="285"/>
      <c r="AT350" s="285"/>
      <c r="AU350" s="285"/>
      <c r="AV350" s="285"/>
      <c r="AW350" s="285"/>
      <c r="AX350" s="285"/>
      <c r="AY350" s="285"/>
      <c r="AZ350" s="285"/>
      <c r="BA350" s="285"/>
      <c r="BB350" s="285"/>
      <c r="BC350" s="285"/>
      <c r="BD350" s="285"/>
      <c r="BE350" s="285"/>
      <c r="BF350" s="285"/>
      <c r="BG350" s="285"/>
      <c r="BH350" s="285"/>
      <c r="BI350" s="143">
        <f>COUNTIFS($N$7:$N$322,"x",BI$7:BI$322,"0")</f>
        <v>0</v>
      </c>
      <c r="BJ350" s="143">
        <f t="shared" ref="BJ350:CV350" si="108">COUNTIFS($N$7:$N$322,"x",BJ$7:BJ$322,"0")</f>
        <v>0</v>
      </c>
      <c r="BK350" s="143">
        <f t="shared" si="108"/>
        <v>0</v>
      </c>
      <c r="BL350" s="143">
        <f t="shared" si="108"/>
        <v>0</v>
      </c>
      <c r="BM350" s="143">
        <f t="shared" si="108"/>
        <v>0</v>
      </c>
      <c r="BN350" s="143">
        <f t="shared" si="108"/>
        <v>0</v>
      </c>
      <c r="BO350" s="143">
        <f t="shared" si="108"/>
        <v>0</v>
      </c>
      <c r="BP350" s="143">
        <f t="shared" si="108"/>
        <v>0</v>
      </c>
      <c r="BQ350" s="143">
        <f t="shared" si="108"/>
        <v>0</v>
      </c>
      <c r="BR350" s="143">
        <f t="shared" si="108"/>
        <v>0</v>
      </c>
      <c r="BS350" s="143">
        <f t="shared" si="108"/>
        <v>0</v>
      </c>
      <c r="BT350" s="143">
        <f t="shared" si="108"/>
        <v>0</v>
      </c>
      <c r="BU350" s="143">
        <f t="shared" si="108"/>
        <v>0</v>
      </c>
      <c r="BV350" s="143">
        <f t="shared" si="108"/>
        <v>0</v>
      </c>
      <c r="BW350" s="143">
        <f t="shared" si="108"/>
        <v>0</v>
      </c>
      <c r="BX350" s="143">
        <f t="shared" si="108"/>
        <v>0</v>
      </c>
      <c r="BY350" s="143">
        <f t="shared" si="108"/>
        <v>0</v>
      </c>
      <c r="BZ350" s="143">
        <f t="shared" si="108"/>
        <v>0</v>
      </c>
      <c r="CA350" s="143">
        <f t="shared" si="108"/>
        <v>0</v>
      </c>
      <c r="CB350" s="143">
        <f t="shared" si="108"/>
        <v>0</v>
      </c>
      <c r="CC350" s="143">
        <f t="shared" si="108"/>
        <v>0</v>
      </c>
      <c r="CD350" s="143">
        <f t="shared" si="108"/>
        <v>0</v>
      </c>
      <c r="CE350" s="143">
        <f t="shared" si="108"/>
        <v>0</v>
      </c>
      <c r="CF350" s="143">
        <f t="shared" si="108"/>
        <v>0</v>
      </c>
      <c r="CG350" s="143">
        <f t="shared" si="108"/>
        <v>0</v>
      </c>
      <c r="CH350" s="143">
        <f t="shared" si="108"/>
        <v>0</v>
      </c>
      <c r="CI350" s="143">
        <f t="shared" si="108"/>
        <v>0</v>
      </c>
      <c r="CJ350" s="143">
        <f t="shared" si="108"/>
        <v>0</v>
      </c>
      <c r="CK350" s="143">
        <f t="shared" si="108"/>
        <v>0</v>
      </c>
      <c r="CL350" s="143">
        <f t="shared" si="108"/>
        <v>0</v>
      </c>
      <c r="CM350" s="143">
        <f t="shared" si="108"/>
        <v>0</v>
      </c>
      <c r="CN350" s="143">
        <f t="shared" si="108"/>
        <v>0</v>
      </c>
      <c r="CO350" s="143">
        <f t="shared" si="108"/>
        <v>0</v>
      </c>
      <c r="CP350" s="143">
        <f t="shared" si="108"/>
        <v>0</v>
      </c>
      <c r="CQ350" s="143">
        <f t="shared" si="108"/>
        <v>0</v>
      </c>
      <c r="CR350" s="143">
        <f t="shared" si="108"/>
        <v>0</v>
      </c>
      <c r="CS350" s="143">
        <f t="shared" si="108"/>
        <v>0</v>
      </c>
      <c r="CT350" s="143">
        <f t="shared" si="108"/>
        <v>0</v>
      </c>
      <c r="CU350" s="143">
        <f t="shared" si="108"/>
        <v>0</v>
      </c>
      <c r="CV350" s="143">
        <f t="shared" si="108"/>
        <v>0</v>
      </c>
      <c r="CW350" s="289"/>
      <c r="CX350" s="290"/>
      <c r="CY350" s="290"/>
      <c r="CZ350" s="290"/>
      <c r="DA350" s="290"/>
      <c r="DB350" s="290"/>
      <c r="DC350" s="290"/>
      <c r="DD350" s="290"/>
      <c r="DE350" s="290"/>
      <c r="DF350" s="291"/>
    </row>
    <row r="351" spans="1:110" s="81" customFormat="1" ht="17.25" customHeight="1">
      <c r="A351" s="280"/>
      <c r="B351" s="281"/>
      <c r="C351" s="284" t="s">
        <v>1273</v>
      </c>
      <c r="D351" s="284"/>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285"/>
      <c r="AN351" s="285"/>
      <c r="AO351" s="285"/>
      <c r="AP351" s="285"/>
      <c r="AQ351" s="285"/>
      <c r="AR351" s="285"/>
      <c r="AS351" s="285"/>
      <c r="AT351" s="285"/>
      <c r="AU351" s="285"/>
      <c r="AV351" s="285"/>
      <c r="AW351" s="285"/>
      <c r="AX351" s="285"/>
      <c r="AY351" s="285"/>
      <c r="AZ351" s="285"/>
      <c r="BA351" s="285"/>
      <c r="BB351" s="285"/>
      <c r="BC351" s="285"/>
      <c r="BD351" s="285"/>
      <c r="BE351" s="285"/>
      <c r="BF351" s="285"/>
      <c r="BG351" s="285"/>
      <c r="BH351" s="285"/>
      <c r="BI351" s="143">
        <f>COUNTIFS($N$7:$N$322,"x",BI$7:BI$322,"kđg")</f>
        <v>0</v>
      </c>
      <c r="BJ351" s="143">
        <f t="shared" ref="BJ351:CV351" si="109">COUNTIFS($N$7:$N$322,"x",BJ$7:BJ$322,"kđg")</f>
        <v>0</v>
      </c>
      <c r="BK351" s="143">
        <f t="shared" si="109"/>
        <v>0</v>
      </c>
      <c r="BL351" s="143">
        <f t="shared" si="109"/>
        <v>0</v>
      </c>
      <c r="BM351" s="143">
        <f t="shared" si="109"/>
        <v>0</v>
      </c>
      <c r="BN351" s="143">
        <f t="shared" si="109"/>
        <v>0</v>
      </c>
      <c r="BO351" s="143">
        <f t="shared" si="109"/>
        <v>0</v>
      </c>
      <c r="BP351" s="143">
        <f t="shared" si="109"/>
        <v>0</v>
      </c>
      <c r="BQ351" s="143">
        <f t="shared" si="109"/>
        <v>0</v>
      </c>
      <c r="BR351" s="143">
        <f t="shared" si="109"/>
        <v>0</v>
      </c>
      <c r="BS351" s="143">
        <f t="shared" si="109"/>
        <v>0</v>
      </c>
      <c r="BT351" s="143">
        <f t="shared" si="109"/>
        <v>0</v>
      </c>
      <c r="BU351" s="143">
        <f t="shared" si="109"/>
        <v>0</v>
      </c>
      <c r="BV351" s="143">
        <f t="shared" si="109"/>
        <v>0</v>
      </c>
      <c r="BW351" s="143">
        <f t="shared" si="109"/>
        <v>0</v>
      </c>
      <c r="BX351" s="143">
        <f t="shared" si="109"/>
        <v>0</v>
      </c>
      <c r="BY351" s="143">
        <f t="shared" si="109"/>
        <v>0</v>
      </c>
      <c r="BZ351" s="143">
        <f t="shared" si="109"/>
        <v>0</v>
      </c>
      <c r="CA351" s="143">
        <f t="shared" si="109"/>
        <v>0</v>
      </c>
      <c r="CB351" s="143">
        <f t="shared" si="109"/>
        <v>0</v>
      </c>
      <c r="CC351" s="143">
        <f t="shared" si="109"/>
        <v>0</v>
      </c>
      <c r="CD351" s="143">
        <f t="shared" si="109"/>
        <v>0</v>
      </c>
      <c r="CE351" s="143">
        <f t="shared" si="109"/>
        <v>0</v>
      </c>
      <c r="CF351" s="143">
        <f t="shared" si="109"/>
        <v>0</v>
      </c>
      <c r="CG351" s="143">
        <f t="shared" si="109"/>
        <v>0</v>
      </c>
      <c r="CH351" s="143">
        <f t="shared" si="109"/>
        <v>0</v>
      </c>
      <c r="CI351" s="143">
        <f t="shared" si="109"/>
        <v>0</v>
      </c>
      <c r="CJ351" s="143">
        <f t="shared" si="109"/>
        <v>0</v>
      </c>
      <c r="CK351" s="143">
        <f t="shared" si="109"/>
        <v>0</v>
      </c>
      <c r="CL351" s="143">
        <f t="shared" si="109"/>
        <v>0</v>
      </c>
      <c r="CM351" s="143">
        <f t="shared" si="109"/>
        <v>0</v>
      </c>
      <c r="CN351" s="143">
        <f t="shared" si="109"/>
        <v>0</v>
      </c>
      <c r="CO351" s="143">
        <f t="shared" si="109"/>
        <v>0</v>
      </c>
      <c r="CP351" s="143">
        <f t="shared" si="109"/>
        <v>0</v>
      </c>
      <c r="CQ351" s="143">
        <f t="shared" si="109"/>
        <v>0</v>
      </c>
      <c r="CR351" s="143">
        <f t="shared" si="109"/>
        <v>0</v>
      </c>
      <c r="CS351" s="143">
        <f t="shared" si="109"/>
        <v>0</v>
      </c>
      <c r="CT351" s="143">
        <f t="shared" si="109"/>
        <v>0</v>
      </c>
      <c r="CU351" s="143">
        <f t="shared" si="109"/>
        <v>0</v>
      </c>
      <c r="CV351" s="143">
        <f t="shared" si="109"/>
        <v>0</v>
      </c>
      <c r="CW351" s="289"/>
      <c r="CX351" s="290"/>
      <c r="CY351" s="290"/>
      <c r="CZ351" s="290"/>
      <c r="DA351" s="290"/>
      <c r="DB351" s="290"/>
      <c r="DC351" s="290"/>
      <c r="DD351" s="290"/>
      <c r="DE351" s="290"/>
      <c r="DF351" s="291"/>
    </row>
    <row r="352" spans="1:110" s="81" customFormat="1" ht="17.25" customHeight="1">
      <c r="A352" s="280"/>
      <c r="B352" s="281"/>
      <c r="C352" s="284" t="s">
        <v>1272</v>
      </c>
      <c r="D352" s="284"/>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285"/>
      <c r="AL352" s="285"/>
      <c r="AM352" s="285"/>
      <c r="AN352" s="285"/>
      <c r="AO352" s="285"/>
      <c r="AP352" s="285"/>
      <c r="AQ352" s="285"/>
      <c r="AR352" s="285"/>
      <c r="AS352" s="285"/>
      <c r="AT352" s="285"/>
      <c r="AU352" s="285"/>
      <c r="AV352" s="285"/>
      <c r="AW352" s="285"/>
      <c r="AX352" s="285"/>
      <c r="AY352" s="285"/>
      <c r="AZ352" s="285"/>
      <c r="BA352" s="285"/>
      <c r="BB352" s="285"/>
      <c r="BC352" s="285"/>
      <c r="BD352" s="285"/>
      <c r="BE352" s="285"/>
      <c r="BF352" s="285"/>
      <c r="BG352" s="285"/>
      <c r="BH352" s="285"/>
      <c r="BI352" s="144" t="e">
        <f>BI351/(BI348+BI349+BI350+BI351)</f>
        <v>#DIV/0!</v>
      </c>
      <c r="BJ352" s="144" t="e">
        <f t="shared" ref="BJ352:CV352" si="110">BJ351/(BJ348+BJ349+BJ350+BJ351)</f>
        <v>#DIV/0!</v>
      </c>
      <c r="BK352" s="144" t="e">
        <f t="shared" si="110"/>
        <v>#DIV/0!</v>
      </c>
      <c r="BL352" s="144" t="e">
        <f t="shared" si="110"/>
        <v>#DIV/0!</v>
      </c>
      <c r="BM352" s="144" t="e">
        <f t="shared" si="110"/>
        <v>#DIV/0!</v>
      </c>
      <c r="BN352" s="144" t="e">
        <f t="shared" si="110"/>
        <v>#DIV/0!</v>
      </c>
      <c r="BO352" s="144" t="e">
        <f t="shared" si="110"/>
        <v>#DIV/0!</v>
      </c>
      <c r="BP352" s="144" t="e">
        <f t="shared" si="110"/>
        <v>#DIV/0!</v>
      </c>
      <c r="BQ352" s="144" t="e">
        <f t="shared" si="110"/>
        <v>#DIV/0!</v>
      </c>
      <c r="BR352" s="144" t="e">
        <f t="shared" si="110"/>
        <v>#DIV/0!</v>
      </c>
      <c r="BS352" s="144" t="e">
        <f t="shared" si="110"/>
        <v>#DIV/0!</v>
      </c>
      <c r="BT352" s="144" t="e">
        <f t="shared" si="110"/>
        <v>#DIV/0!</v>
      </c>
      <c r="BU352" s="144" t="e">
        <f t="shared" si="110"/>
        <v>#DIV/0!</v>
      </c>
      <c r="BV352" s="144" t="e">
        <f t="shared" si="110"/>
        <v>#DIV/0!</v>
      </c>
      <c r="BW352" s="144" t="e">
        <f t="shared" si="110"/>
        <v>#DIV/0!</v>
      </c>
      <c r="BX352" s="144" t="e">
        <f t="shared" si="110"/>
        <v>#DIV/0!</v>
      </c>
      <c r="BY352" s="144" t="e">
        <f t="shared" si="110"/>
        <v>#DIV/0!</v>
      </c>
      <c r="BZ352" s="144" t="e">
        <f t="shared" si="110"/>
        <v>#DIV/0!</v>
      </c>
      <c r="CA352" s="144" t="e">
        <f t="shared" si="110"/>
        <v>#DIV/0!</v>
      </c>
      <c r="CB352" s="144" t="e">
        <f t="shared" si="110"/>
        <v>#DIV/0!</v>
      </c>
      <c r="CC352" s="144" t="e">
        <f t="shared" si="110"/>
        <v>#DIV/0!</v>
      </c>
      <c r="CD352" s="144" t="e">
        <f t="shared" si="110"/>
        <v>#DIV/0!</v>
      </c>
      <c r="CE352" s="144" t="e">
        <f t="shared" si="110"/>
        <v>#DIV/0!</v>
      </c>
      <c r="CF352" s="144" t="e">
        <f t="shared" si="110"/>
        <v>#DIV/0!</v>
      </c>
      <c r="CG352" s="144" t="e">
        <f t="shared" si="110"/>
        <v>#DIV/0!</v>
      </c>
      <c r="CH352" s="144" t="e">
        <f t="shared" si="110"/>
        <v>#DIV/0!</v>
      </c>
      <c r="CI352" s="144" t="e">
        <f t="shared" si="110"/>
        <v>#DIV/0!</v>
      </c>
      <c r="CJ352" s="144" t="e">
        <f t="shared" si="110"/>
        <v>#DIV/0!</v>
      </c>
      <c r="CK352" s="144" t="e">
        <f t="shared" si="110"/>
        <v>#DIV/0!</v>
      </c>
      <c r="CL352" s="144" t="e">
        <f t="shared" si="110"/>
        <v>#DIV/0!</v>
      </c>
      <c r="CM352" s="144" t="e">
        <f t="shared" si="110"/>
        <v>#DIV/0!</v>
      </c>
      <c r="CN352" s="144" t="e">
        <f t="shared" si="110"/>
        <v>#DIV/0!</v>
      </c>
      <c r="CO352" s="144" t="e">
        <f t="shared" si="110"/>
        <v>#DIV/0!</v>
      </c>
      <c r="CP352" s="144" t="e">
        <f t="shared" si="110"/>
        <v>#DIV/0!</v>
      </c>
      <c r="CQ352" s="144" t="e">
        <f t="shared" si="110"/>
        <v>#DIV/0!</v>
      </c>
      <c r="CR352" s="144" t="e">
        <f t="shared" si="110"/>
        <v>#DIV/0!</v>
      </c>
      <c r="CS352" s="144" t="e">
        <f t="shared" si="110"/>
        <v>#DIV/0!</v>
      </c>
      <c r="CT352" s="144" t="e">
        <f t="shared" si="110"/>
        <v>#DIV/0!</v>
      </c>
      <c r="CU352" s="144" t="e">
        <f t="shared" si="110"/>
        <v>#DIV/0!</v>
      </c>
      <c r="CV352" s="144" t="e">
        <f t="shared" si="110"/>
        <v>#DIV/0!</v>
      </c>
      <c r="CW352" s="292"/>
      <c r="CX352" s="293"/>
      <c r="CY352" s="293"/>
      <c r="CZ352" s="293"/>
      <c r="DA352" s="293"/>
      <c r="DB352" s="293"/>
      <c r="DC352" s="293"/>
      <c r="DD352" s="293"/>
      <c r="DE352" s="293"/>
      <c r="DF352" s="294"/>
    </row>
    <row r="353" spans="1:110" s="81" customFormat="1" ht="17.25" customHeight="1">
      <c r="A353" s="280"/>
      <c r="B353" s="281"/>
      <c r="C353" s="295" t="s">
        <v>1269</v>
      </c>
      <c r="D353" s="29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c r="AA353" s="285"/>
      <c r="AB353" s="285"/>
      <c r="AC353" s="285"/>
      <c r="AD353" s="285"/>
      <c r="AE353" s="285"/>
      <c r="AF353" s="285"/>
      <c r="AG353" s="285"/>
      <c r="AH353" s="285"/>
      <c r="AI353" s="285"/>
      <c r="AJ353" s="285"/>
      <c r="AK353" s="285"/>
      <c r="AL353" s="285"/>
      <c r="AM353" s="285"/>
      <c r="AN353" s="285"/>
      <c r="AO353" s="285"/>
      <c r="AP353" s="285"/>
      <c r="AQ353" s="285"/>
      <c r="AR353" s="285"/>
      <c r="AS353" s="285"/>
      <c r="AT353" s="285"/>
      <c r="AU353" s="285"/>
      <c r="AV353" s="285"/>
      <c r="AW353" s="285"/>
      <c r="AX353" s="285"/>
      <c r="AY353" s="285"/>
      <c r="AZ353" s="285"/>
      <c r="BA353" s="285"/>
      <c r="BB353" s="285"/>
      <c r="BC353" s="285"/>
      <c r="BD353" s="285"/>
      <c r="BE353" s="285"/>
      <c r="BF353" s="285"/>
      <c r="BG353" s="285"/>
      <c r="BH353" s="285"/>
      <c r="BI353" s="145" t="e">
        <f>(((BI348*2)+(BI349*1)+(BI350*0)))/(BI348+BI349+BI350)</f>
        <v>#DIV/0!</v>
      </c>
      <c r="BJ353" s="145" t="e">
        <f t="shared" ref="BJ353:CV353" si="111">(((BJ348*2)+(BJ349*1)+(BJ350*0)))/(BJ348+BJ349+BJ350)</f>
        <v>#DIV/0!</v>
      </c>
      <c r="BK353" s="145" t="e">
        <f t="shared" si="111"/>
        <v>#DIV/0!</v>
      </c>
      <c r="BL353" s="145" t="e">
        <f t="shared" si="111"/>
        <v>#DIV/0!</v>
      </c>
      <c r="BM353" s="145" t="e">
        <f t="shared" si="111"/>
        <v>#DIV/0!</v>
      </c>
      <c r="BN353" s="145" t="e">
        <f t="shared" si="111"/>
        <v>#DIV/0!</v>
      </c>
      <c r="BO353" s="145" t="e">
        <f t="shared" si="111"/>
        <v>#DIV/0!</v>
      </c>
      <c r="BP353" s="145" t="e">
        <f t="shared" si="111"/>
        <v>#DIV/0!</v>
      </c>
      <c r="BQ353" s="145" t="e">
        <f t="shared" si="111"/>
        <v>#DIV/0!</v>
      </c>
      <c r="BR353" s="145" t="e">
        <f t="shared" si="111"/>
        <v>#DIV/0!</v>
      </c>
      <c r="BS353" s="145" t="e">
        <f t="shared" si="111"/>
        <v>#DIV/0!</v>
      </c>
      <c r="BT353" s="145" t="e">
        <f t="shared" si="111"/>
        <v>#DIV/0!</v>
      </c>
      <c r="BU353" s="145" t="e">
        <f t="shared" si="111"/>
        <v>#DIV/0!</v>
      </c>
      <c r="BV353" s="145" t="e">
        <f t="shared" si="111"/>
        <v>#DIV/0!</v>
      </c>
      <c r="BW353" s="145" t="e">
        <f t="shared" si="111"/>
        <v>#DIV/0!</v>
      </c>
      <c r="BX353" s="145" t="e">
        <f t="shared" si="111"/>
        <v>#DIV/0!</v>
      </c>
      <c r="BY353" s="145" t="e">
        <f t="shared" si="111"/>
        <v>#DIV/0!</v>
      </c>
      <c r="BZ353" s="145" t="e">
        <f t="shared" si="111"/>
        <v>#DIV/0!</v>
      </c>
      <c r="CA353" s="145" t="e">
        <f t="shared" si="111"/>
        <v>#DIV/0!</v>
      </c>
      <c r="CB353" s="145" t="e">
        <f t="shared" si="111"/>
        <v>#DIV/0!</v>
      </c>
      <c r="CC353" s="145" t="e">
        <f t="shared" si="111"/>
        <v>#DIV/0!</v>
      </c>
      <c r="CD353" s="145" t="e">
        <f t="shared" si="111"/>
        <v>#DIV/0!</v>
      </c>
      <c r="CE353" s="145" t="e">
        <f t="shared" si="111"/>
        <v>#DIV/0!</v>
      </c>
      <c r="CF353" s="145" t="e">
        <f t="shared" si="111"/>
        <v>#DIV/0!</v>
      </c>
      <c r="CG353" s="145" t="e">
        <f t="shared" si="111"/>
        <v>#DIV/0!</v>
      </c>
      <c r="CH353" s="145" t="e">
        <f t="shared" si="111"/>
        <v>#DIV/0!</v>
      </c>
      <c r="CI353" s="145" t="e">
        <f t="shared" si="111"/>
        <v>#DIV/0!</v>
      </c>
      <c r="CJ353" s="145" t="e">
        <f t="shared" si="111"/>
        <v>#DIV/0!</v>
      </c>
      <c r="CK353" s="145" t="e">
        <f t="shared" si="111"/>
        <v>#DIV/0!</v>
      </c>
      <c r="CL353" s="145" t="e">
        <f t="shared" si="111"/>
        <v>#DIV/0!</v>
      </c>
      <c r="CM353" s="145" t="e">
        <f t="shared" si="111"/>
        <v>#DIV/0!</v>
      </c>
      <c r="CN353" s="145" t="e">
        <f t="shared" si="111"/>
        <v>#DIV/0!</v>
      </c>
      <c r="CO353" s="145" t="e">
        <f t="shared" si="111"/>
        <v>#DIV/0!</v>
      </c>
      <c r="CP353" s="145" t="e">
        <f t="shared" si="111"/>
        <v>#DIV/0!</v>
      </c>
      <c r="CQ353" s="145" t="e">
        <f t="shared" si="111"/>
        <v>#DIV/0!</v>
      </c>
      <c r="CR353" s="145" t="e">
        <f t="shared" si="111"/>
        <v>#DIV/0!</v>
      </c>
      <c r="CS353" s="145" t="e">
        <f t="shared" si="111"/>
        <v>#DIV/0!</v>
      </c>
      <c r="CT353" s="145" t="e">
        <f t="shared" si="111"/>
        <v>#DIV/0!</v>
      </c>
      <c r="CU353" s="145" t="e">
        <f t="shared" si="111"/>
        <v>#DIV/0!</v>
      </c>
      <c r="CV353" s="145" t="e">
        <f t="shared" si="111"/>
        <v>#DIV/0!</v>
      </c>
      <c r="CW353" s="296">
        <f>COUNTIF(BI354:CV354,"Đ")</f>
        <v>0</v>
      </c>
      <c r="CX353" s="297" t="e">
        <f>CW353/(CW353+CY353+DA353+DC353)</f>
        <v>#DIV/0!</v>
      </c>
      <c r="CY353" s="298">
        <f>COUNTIF(BI354:CV354,"CCG")</f>
        <v>0</v>
      </c>
      <c r="CZ353" s="297" t="e">
        <f>CY353/(CW353+CY353+DA353+DC353)</f>
        <v>#DIV/0!</v>
      </c>
      <c r="DA353" s="298">
        <f>COUNTIF(BI354:CV354,"CĐ")</f>
        <v>0</v>
      </c>
      <c r="DB353" s="297" t="e">
        <f>DA353/(CW353+CY353+DA353+DC353)</f>
        <v>#DIV/0!</v>
      </c>
      <c r="DC353" s="298">
        <f>COUNTIF(BI354:CV354,"KĐG")</f>
        <v>0</v>
      </c>
      <c r="DD353" s="297" t="e">
        <f>DC353/(CW353+CY353+DA353+DC353)</f>
        <v>#DIV/0!</v>
      </c>
      <c r="DE353" s="299" t="e">
        <f>(((CW353*2)+(CY353*1)+(DA353*0)))/(CW353+CY353+DA353)</f>
        <v>#DIV/0!</v>
      </c>
      <c r="DF353" s="300" t="e">
        <f>IF(DD353&gt;=50%,"KĐG",IF(DE353&gt;=1.6,"Đạt",IF(DE353&gt;=1,"Cần cố gắng","Chưa đạt")))</f>
        <v>#DIV/0!</v>
      </c>
    </row>
    <row r="354" spans="1:110" s="81" customFormat="1" ht="17.25" customHeight="1">
      <c r="A354" s="282"/>
      <c r="B354" s="283"/>
      <c r="C354" s="295"/>
      <c r="D354" s="29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285"/>
      <c r="AN354" s="285"/>
      <c r="AO354" s="285"/>
      <c r="AP354" s="285"/>
      <c r="AQ354" s="285"/>
      <c r="AR354" s="285"/>
      <c r="AS354" s="285"/>
      <c r="AT354" s="285"/>
      <c r="AU354" s="285"/>
      <c r="AV354" s="285"/>
      <c r="AW354" s="285"/>
      <c r="AX354" s="285"/>
      <c r="AY354" s="285"/>
      <c r="AZ354" s="285"/>
      <c r="BA354" s="285"/>
      <c r="BB354" s="285"/>
      <c r="BC354" s="285"/>
      <c r="BD354" s="285"/>
      <c r="BE354" s="285"/>
      <c r="BF354" s="285"/>
      <c r="BG354" s="285"/>
      <c r="BH354" s="285"/>
      <c r="BI354" s="145" t="e">
        <f>IF(BI352&gt;=50%,"KĐG",IF(BI353&gt;=1.6,"Đ",IF(BI353&gt;=1,"CCG","CĐ")))</f>
        <v>#DIV/0!</v>
      </c>
      <c r="BJ354" s="145" t="e">
        <f t="shared" ref="BJ354:CV354" si="112">IF(BJ352&gt;=50%,"KĐG",IF(BJ353&gt;=1.6,"Đ",IF(BJ353&gt;=1,"CCG","CĐ")))</f>
        <v>#DIV/0!</v>
      </c>
      <c r="BK354" s="145" t="e">
        <f t="shared" si="112"/>
        <v>#DIV/0!</v>
      </c>
      <c r="BL354" s="145" t="e">
        <f t="shared" si="112"/>
        <v>#DIV/0!</v>
      </c>
      <c r="BM354" s="145" t="e">
        <f t="shared" si="112"/>
        <v>#DIV/0!</v>
      </c>
      <c r="BN354" s="145" t="e">
        <f t="shared" si="112"/>
        <v>#DIV/0!</v>
      </c>
      <c r="BO354" s="145" t="e">
        <f t="shared" si="112"/>
        <v>#DIV/0!</v>
      </c>
      <c r="BP354" s="145" t="e">
        <f t="shared" si="112"/>
        <v>#DIV/0!</v>
      </c>
      <c r="BQ354" s="145" t="e">
        <f t="shared" si="112"/>
        <v>#DIV/0!</v>
      </c>
      <c r="BR354" s="145" t="e">
        <f t="shared" si="112"/>
        <v>#DIV/0!</v>
      </c>
      <c r="BS354" s="145" t="e">
        <f t="shared" si="112"/>
        <v>#DIV/0!</v>
      </c>
      <c r="BT354" s="145" t="e">
        <f t="shared" si="112"/>
        <v>#DIV/0!</v>
      </c>
      <c r="BU354" s="145" t="e">
        <f t="shared" si="112"/>
        <v>#DIV/0!</v>
      </c>
      <c r="BV354" s="145" t="e">
        <f t="shared" si="112"/>
        <v>#DIV/0!</v>
      </c>
      <c r="BW354" s="145" t="e">
        <f t="shared" si="112"/>
        <v>#DIV/0!</v>
      </c>
      <c r="BX354" s="145" t="e">
        <f t="shared" si="112"/>
        <v>#DIV/0!</v>
      </c>
      <c r="BY354" s="145" t="e">
        <f t="shared" si="112"/>
        <v>#DIV/0!</v>
      </c>
      <c r="BZ354" s="145" t="e">
        <f t="shared" si="112"/>
        <v>#DIV/0!</v>
      </c>
      <c r="CA354" s="145" t="e">
        <f t="shared" si="112"/>
        <v>#DIV/0!</v>
      </c>
      <c r="CB354" s="145" t="e">
        <f t="shared" si="112"/>
        <v>#DIV/0!</v>
      </c>
      <c r="CC354" s="145" t="e">
        <f t="shared" si="112"/>
        <v>#DIV/0!</v>
      </c>
      <c r="CD354" s="145" t="e">
        <f t="shared" si="112"/>
        <v>#DIV/0!</v>
      </c>
      <c r="CE354" s="145" t="e">
        <f t="shared" si="112"/>
        <v>#DIV/0!</v>
      </c>
      <c r="CF354" s="145" t="e">
        <f t="shared" si="112"/>
        <v>#DIV/0!</v>
      </c>
      <c r="CG354" s="145" t="e">
        <f t="shared" si="112"/>
        <v>#DIV/0!</v>
      </c>
      <c r="CH354" s="145" t="e">
        <f t="shared" si="112"/>
        <v>#DIV/0!</v>
      </c>
      <c r="CI354" s="145" t="e">
        <f t="shared" si="112"/>
        <v>#DIV/0!</v>
      </c>
      <c r="CJ354" s="145" t="e">
        <f t="shared" si="112"/>
        <v>#DIV/0!</v>
      </c>
      <c r="CK354" s="145" t="e">
        <f t="shared" si="112"/>
        <v>#DIV/0!</v>
      </c>
      <c r="CL354" s="145" t="e">
        <f t="shared" si="112"/>
        <v>#DIV/0!</v>
      </c>
      <c r="CM354" s="145" t="e">
        <f t="shared" si="112"/>
        <v>#DIV/0!</v>
      </c>
      <c r="CN354" s="145" t="e">
        <f t="shared" si="112"/>
        <v>#DIV/0!</v>
      </c>
      <c r="CO354" s="145" t="e">
        <f t="shared" si="112"/>
        <v>#DIV/0!</v>
      </c>
      <c r="CP354" s="145" t="e">
        <f t="shared" si="112"/>
        <v>#DIV/0!</v>
      </c>
      <c r="CQ354" s="145" t="e">
        <f t="shared" si="112"/>
        <v>#DIV/0!</v>
      </c>
      <c r="CR354" s="145" t="e">
        <f t="shared" si="112"/>
        <v>#DIV/0!</v>
      </c>
      <c r="CS354" s="145" t="e">
        <f t="shared" si="112"/>
        <v>#DIV/0!</v>
      </c>
      <c r="CT354" s="145" t="e">
        <f t="shared" si="112"/>
        <v>#DIV/0!</v>
      </c>
      <c r="CU354" s="145" t="e">
        <f t="shared" si="112"/>
        <v>#DIV/0!</v>
      </c>
      <c r="CV354" s="145" t="e">
        <f t="shared" si="112"/>
        <v>#DIV/0!</v>
      </c>
      <c r="CW354" s="296"/>
      <c r="CX354" s="297"/>
      <c r="CY354" s="298"/>
      <c r="CZ354" s="297"/>
      <c r="DA354" s="298"/>
      <c r="DB354" s="297"/>
      <c r="DC354" s="298"/>
      <c r="DD354" s="297"/>
      <c r="DE354" s="299"/>
      <c r="DF354" s="301"/>
    </row>
    <row r="355" spans="1:110" s="81" customFormat="1" ht="17.25" customHeight="1">
      <c r="A355" s="263" t="s">
        <v>1341</v>
      </c>
      <c r="B355" s="264"/>
      <c r="C355" s="269" t="s">
        <v>1271</v>
      </c>
      <c r="D355" s="269"/>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c r="AU355" s="270"/>
      <c r="AV355" s="270"/>
      <c r="AW355" s="270"/>
      <c r="AX355" s="270"/>
      <c r="AY355" s="270"/>
      <c r="AZ355" s="270"/>
      <c r="BA355" s="270"/>
      <c r="BB355" s="270"/>
      <c r="BC355" s="270"/>
      <c r="BD355" s="270"/>
      <c r="BE355" s="270"/>
      <c r="BF355" s="270"/>
      <c r="BG355" s="270"/>
      <c r="BH355" s="270"/>
      <c r="BI355" s="146">
        <f>COUNTIFS($O$7:$O$322,"x",BI$7:BI$322,"2")</f>
        <v>0</v>
      </c>
      <c r="BJ355" s="146">
        <f t="shared" ref="BJ355:CV355" si="113">COUNTIFS($O$7:$O$322,"x",BJ$7:BJ$322,"2")</f>
        <v>0</v>
      </c>
      <c r="BK355" s="146">
        <f t="shared" si="113"/>
        <v>0</v>
      </c>
      <c r="BL355" s="146">
        <f t="shared" si="113"/>
        <v>0</v>
      </c>
      <c r="BM355" s="146">
        <f t="shared" si="113"/>
        <v>0</v>
      </c>
      <c r="BN355" s="146">
        <f t="shared" si="113"/>
        <v>0</v>
      </c>
      <c r="BO355" s="146">
        <f t="shared" si="113"/>
        <v>0</v>
      </c>
      <c r="BP355" s="146">
        <f t="shared" si="113"/>
        <v>0</v>
      </c>
      <c r="BQ355" s="146">
        <f t="shared" si="113"/>
        <v>0</v>
      </c>
      <c r="BR355" s="146">
        <f t="shared" si="113"/>
        <v>0</v>
      </c>
      <c r="BS355" s="146">
        <f t="shared" si="113"/>
        <v>0</v>
      </c>
      <c r="BT355" s="146">
        <f t="shared" si="113"/>
        <v>0</v>
      </c>
      <c r="BU355" s="146">
        <f t="shared" si="113"/>
        <v>0</v>
      </c>
      <c r="BV355" s="146">
        <f t="shared" si="113"/>
        <v>0</v>
      </c>
      <c r="BW355" s="146">
        <f t="shared" si="113"/>
        <v>0</v>
      </c>
      <c r="BX355" s="146">
        <f t="shared" si="113"/>
        <v>0</v>
      </c>
      <c r="BY355" s="146">
        <f t="shared" si="113"/>
        <v>0</v>
      </c>
      <c r="BZ355" s="146">
        <f t="shared" si="113"/>
        <v>0</v>
      </c>
      <c r="CA355" s="146">
        <f t="shared" si="113"/>
        <v>0</v>
      </c>
      <c r="CB355" s="146">
        <f t="shared" si="113"/>
        <v>0</v>
      </c>
      <c r="CC355" s="146">
        <f t="shared" si="113"/>
        <v>0</v>
      </c>
      <c r="CD355" s="146">
        <f t="shared" si="113"/>
        <v>0</v>
      </c>
      <c r="CE355" s="146">
        <f t="shared" si="113"/>
        <v>0</v>
      </c>
      <c r="CF355" s="146">
        <f t="shared" si="113"/>
        <v>0</v>
      </c>
      <c r="CG355" s="146">
        <f t="shared" si="113"/>
        <v>0</v>
      </c>
      <c r="CH355" s="146">
        <f t="shared" si="113"/>
        <v>0</v>
      </c>
      <c r="CI355" s="146">
        <f t="shared" si="113"/>
        <v>0</v>
      </c>
      <c r="CJ355" s="146">
        <f t="shared" si="113"/>
        <v>0</v>
      </c>
      <c r="CK355" s="146">
        <f t="shared" si="113"/>
        <v>0</v>
      </c>
      <c r="CL355" s="146">
        <f t="shared" si="113"/>
        <v>0</v>
      </c>
      <c r="CM355" s="146">
        <f t="shared" si="113"/>
        <v>0</v>
      </c>
      <c r="CN355" s="146">
        <f t="shared" si="113"/>
        <v>0</v>
      </c>
      <c r="CO355" s="146">
        <f t="shared" si="113"/>
        <v>0</v>
      </c>
      <c r="CP355" s="146">
        <f t="shared" si="113"/>
        <v>0</v>
      </c>
      <c r="CQ355" s="146">
        <f t="shared" si="113"/>
        <v>0</v>
      </c>
      <c r="CR355" s="146">
        <f t="shared" si="113"/>
        <v>0</v>
      </c>
      <c r="CS355" s="146">
        <f t="shared" si="113"/>
        <v>0</v>
      </c>
      <c r="CT355" s="146">
        <f t="shared" si="113"/>
        <v>0</v>
      </c>
      <c r="CU355" s="146">
        <f t="shared" si="113"/>
        <v>0</v>
      </c>
      <c r="CV355" s="146">
        <f t="shared" si="113"/>
        <v>0</v>
      </c>
      <c r="CW355" s="302"/>
      <c r="CX355" s="303"/>
      <c r="CY355" s="303"/>
      <c r="CZ355" s="303"/>
      <c r="DA355" s="303"/>
      <c r="DB355" s="303"/>
      <c r="DC355" s="303"/>
      <c r="DD355" s="303"/>
      <c r="DE355" s="303"/>
      <c r="DF355" s="304"/>
    </row>
    <row r="356" spans="1:110" s="81" customFormat="1" ht="17.25" customHeight="1">
      <c r="A356" s="265"/>
      <c r="B356" s="266"/>
      <c r="C356" s="269" t="s">
        <v>1131</v>
      </c>
      <c r="D356" s="269"/>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AT356" s="270"/>
      <c r="AU356" s="270"/>
      <c r="AV356" s="270"/>
      <c r="AW356" s="270"/>
      <c r="AX356" s="270"/>
      <c r="AY356" s="270"/>
      <c r="AZ356" s="270"/>
      <c r="BA356" s="270"/>
      <c r="BB356" s="270"/>
      <c r="BC356" s="270"/>
      <c r="BD356" s="270"/>
      <c r="BE356" s="270"/>
      <c r="BF356" s="270"/>
      <c r="BG356" s="270"/>
      <c r="BH356" s="270"/>
      <c r="BI356" s="146">
        <f>COUNTIFS($O$7:$O$322,"x",BI$7:BI$322,"1")</f>
        <v>0</v>
      </c>
      <c r="BJ356" s="146">
        <f t="shared" ref="BJ356:CV356" si="114">COUNTIFS($O$7:$O$322,"x",BJ$7:BJ$322,"1")</f>
        <v>0</v>
      </c>
      <c r="BK356" s="146">
        <f t="shared" si="114"/>
        <v>0</v>
      </c>
      <c r="BL356" s="146">
        <f t="shared" si="114"/>
        <v>0</v>
      </c>
      <c r="BM356" s="146">
        <f t="shared" si="114"/>
        <v>0</v>
      </c>
      <c r="BN356" s="146">
        <f t="shared" si="114"/>
        <v>0</v>
      </c>
      <c r="BO356" s="146">
        <f t="shared" si="114"/>
        <v>0</v>
      </c>
      <c r="BP356" s="146">
        <f t="shared" si="114"/>
        <v>0</v>
      </c>
      <c r="BQ356" s="146">
        <f t="shared" si="114"/>
        <v>0</v>
      </c>
      <c r="BR356" s="146">
        <f t="shared" si="114"/>
        <v>0</v>
      </c>
      <c r="BS356" s="146">
        <f t="shared" si="114"/>
        <v>0</v>
      </c>
      <c r="BT356" s="146">
        <f t="shared" si="114"/>
        <v>0</v>
      </c>
      <c r="BU356" s="146">
        <f t="shared" si="114"/>
        <v>0</v>
      </c>
      <c r="BV356" s="146">
        <f t="shared" si="114"/>
        <v>0</v>
      </c>
      <c r="BW356" s="146">
        <f t="shared" si="114"/>
        <v>0</v>
      </c>
      <c r="BX356" s="146">
        <f t="shared" si="114"/>
        <v>0</v>
      </c>
      <c r="BY356" s="146">
        <f t="shared" si="114"/>
        <v>0</v>
      </c>
      <c r="BZ356" s="146">
        <f t="shared" si="114"/>
        <v>0</v>
      </c>
      <c r="CA356" s="146">
        <f t="shared" si="114"/>
        <v>0</v>
      </c>
      <c r="CB356" s="146">
        <f t="shared" si="114"/>
        <v>0</v>
      </c>
      <c r="CC356" s="146">
        <f t="shared" si="114"/>
        <v>0</v>
      </c>
      <c r="CD356" s="146">
        <f t="shared" si="114"/>
        <v>0</v>
      </c>
      <c r="CE356" s="146">
        <f t="shared" si="114"/>
        <v>0</v>
      </c>
      <c r="CF356" s="146">
        <f t="shared" si="114"/>
        <v>0</v>
      </c>
      <c r="CG356" s="146">
        <f t="shared" si="114"/>
        <v>0</v>
      </c>
      <c r="CH356" s="146">
        <f t="shared" si="114"/>
        <v>0</v>
      </c>
      <c r="CI356" s="146">
        <f t="shared" si="114"/>
        <v>0</v>
      </c>
      <c r="CJ356" s="146">
        <f t="shared" si="114"/>
        <v>0</v>
      </c>
      <c r="CK356" s="146">
        <f t="shared" si="114"/>
        <v>0</v>
      </c>
      <c r="CL356" s="146">
        <f t="shared" si="114"/>
        <v>0</v>
      </c>
      <c r="CM356" s="146">
        <f t="shared" si="114"/>
        <v>0</v>
      </c>
      <c r="CN356" s="146">
        <f t="shared" si="114"/>
        <v>0</v>
      </c>
      <c r="CO356" s="146">
        <f t="shared" si="114"/>
        <v>0</v>
      </c>
      <c r="CP356" s="146">
        <f t="shared" si="114"/>
        <v>0</v>
      </c>
      <c r="CQ356" s="146">
        <f t="shared" si="114"/>
        <v>0</v>
      </c>
      <c r="CR356" s="146">
        <f t="shared" si="114"/>
        <v>0</v>
      </c>
      <c r="CS356" s="146">
        <f t="shared" si="114"/>
        <v>0</v>
      </c>
      <c r="CT356" s="146">
        <f t="shared" si="114"/>
        <v>0</v>
      </c>
      <c r="CU356" s="146">
        <f t="shared" si="114"/>
        <v>0</v>
      </c>
      <c r="CV356" s="146">
        <f t="shared" si="114"/>
        <v>0</v>
      </c>
      <c r="CW356" s="305"/>
      <c r="CX356" s="306"/>
      <c r="CY356" s="306"/>
      <c r="CZ356" s="306"/>
      <c r="DA356" s="306"/>
      <c r="DB356" s="306"/>
      <c r="DC356" s="306"/>
      <c r="DD356" s="306"/>
      <c r="DE356" s="306"/>
      <c r="DF356" s="307"/>
    </row>
    <row r="357" spans="1:110" s="81" customFormat="1" ht="17.25" customHeight="1">
      <c r="A357" s="265"/>
      <c r="B357" s="266"/>
      <c r="C357" s="269" t="s">
        <v>1132</v>
      </c>
      <c r="D357" s="269"/>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AT357" s="270"/>
      <c r="AU357" s="270"/>
      <c r="AV357" s="270"/>
      <c r="AW357" s="270"/>
      <c r="AX357" s="270"/>
      <c r="AY357" s="270"/>
      <c r="AZ357" s="270"/>
      <c r="BA357" s="270"/>
      <c r="BB357" s="270"/>
      <c r="BC357" s="270"/>
      <c r="BD357" s="270"/>
      <c r="BE357" s="270"/>
      <c r="BF357" s="270"/>
      <c r="BG357" s="270"/>
      <c r="BH357" s="270"/>
      <c r="BI357" s="146">
        <f>COUNTIFS($O$7:$O$322,"x",BI$7:BI$322,"0")</f>
        <v>0</v>
      </c>
      <c r="BJ357" s="146">
        <f t="shared" ref="BJ357:CV357" si="115">COUNTIFS($O$7:$O$322,"x",BJ$7:BJ$322,"0")</f>
        <v>0</v>
      </c>
      <c r="BK357" s="146">
        <f t="shared" si="115"/>
        <v>0</v>
      </c>
      <c r="BL357" s="146">
        <f t="shared" si="115"/>
        <v>0</v>
      </c>
      <c r="BM357" s="146">
        <f t="shared" si="115"/>
        <v>0</v>
      </c>
      <c r="BN357" s="146">
        <f t="shared" si="115"/>
        <v>0</v>
      </c>
      <c r="BO357" s="146">
        <f t="shared" si="115"/>
        <v>0</v>
      </c>
      <c r="BP357" s="146">
        <f t="shared" si="115"/>
        <v>0</v>
      </c>
      <c r="BQ357" s="146">
        <f t="shared" si="115"/>
        <v>0</v>
      </c>
      <c r="BR357" s="146">
        <f t="shared" si="115"/>
        <v>0</v>
      </c>
      <c r="BS357" s="146">
        <f t="shared" si="115"/>
        <v>0</v>
      </c>
      <c r="BT357" s="146">
        <f t="shared" si="115"/>
        <v>0</v>
      </c>
      <c r="BU357" s="146">
        <f t="shared" si="115"/>
        <v>0</v>
      </c>
      <c r="BV357" s="146">
        <f t="shared" si="115"/>
        <v>0</v>
      </c>
      <c r="BW357" s="146">
        <f t="shared" si="115"/>
        <v>0</v>
      </c>
      <c r="BX357" s="146">
        <f t="shared" si="115"/>
        <v>0</v>
      </c>
      <c r="BY357" s="146">
        <f t="shared" si="115"/>
        <v>0</v>
      </c>
      <c r="BZ357" s="146">
        <f t="shared" si="115"/>
        <v>0</v>
      </c>
      <c r="CA357" s="146">
        <f t="shared" si="115"/>
        <v>0</v>
      </c>
      <c r="CB357" s="146">
        <f t="shared" si="115"/>
        <v>0</v>
      </c>
      <c r="CC357" s="146">
        <f t="shared" si="115"/>
        <v>0</v>
      </c>
      <c r="CD357" s="146">
        <f t="shared" si="115"/>
        <v>0</v>
      </c>
      <c r="CE357" s="146">
        <f t="shared" si="115"/>
        <v>0</v>
      </c>
      <c r="CF357" s="146">
        <f t="shared" si="115"/>
        <v>0</v>
      </c>
      <c r="CG357" s="146">
        <f t="shared" si="115"/>
        <v>0</v>
      </c>
      <c r="CH357" s="146">
        <f t="shared" si="115"/>
        <v>0</v>
      </c>
      <c r="CI357" s="146">
        <f t="shared" si="115"/>
        <v>0</v>
      </c>
      <c r="CJ357" s="146">
        <f t="shared" si="115"/>
        <v>0</v>
      </c>
      <c r="CK357" s="146">
        <f t="shared" si="115"/>
        <v>0</v>
      </c>
      <c r="CL357" s="146">
        <f t="shared" si="115"/>
        <v>0</v>
      </c>
      <c r="CM357" s="146">
        <f t="shared" si="115"/>
        <v>0</v>
      </c>
      <c r="CN357" s="146">
        <f t="shared" si="115"/>
        <v>0</v>
      </c>
      <c r="CO357" s="146">
        <f t="shared" si="115"/>
        <v>0</v>
      </c>
      <c r="CP357" s="146">
        <f t="shared" si="115"/>
        <v>0</v>
      </c>
      <c r="CQ357" s="146">
        <f t="shared" si="115"/>
        <v>0</v>
      </c>
      <c r="CR357" s="146">
        <f t="shared" si="115"/>
        <v>0</v>
      </c>
      <c r="CS357" s="146">
        <f t="shared" si="115"/>
        <v>0</v>
      </c>
      <c r="CT357" s="146">
        <f t="shared" si="115"/>
        <v>0</v>
      </c>
      <c r="CU357" s="146">
        <f t="shared" si="115"/>
        <v>0</v>
      </c>
      <c r="CV357" s="146">
        <f t="shared" si="115"/>
        <v>0</v>
      </c>
      <c r="CW357" s="305"/>
      <c r="CX357" s="306"/>
      <c r="CY357" s="306"/>
      <c r="CZ357" s="306"/>
      <c r="DA357" s="306"/>
      <c r="DB357" s="306"/>
      <c r="DC357" s="306"/>
      <c r="DD357" s="306"/>
      <c r="DE357" s="306"/>
      <c r="DF357" s="307"/>
    </row>
    <row r="358" spans="1:110" s="81" customFormat="1" ht="17.25" customHeight="1">
      <c r="A358" s="265"/>
      <c r="B358" s="266"/>
      <c r="C358" s="269" t="s">
        <v>1273</v>
      </c>
      <c r="D358" s="269"/>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AT358" s="270"/>
      <c r="AU358" s="270"/>
      <c r="AV358" s="270"/>
      <c r="AW358" s="270"/>
      <c r="AX358" s="270"/>
      <c r="AY358" s="270"/>
      <c r="AZ358" s="270"/>
      <c r="BA358" s="270"/>
      <c r="BB358" s="270"/>
      <c r="BC358" s="270"/>
      <c r="BD358" s="270"/>
      <c r="BE358" s="270"/>
      <c r="BF358" s="270"/>
      <c r="BG358" s="270"/>
      <c r="BH358" s="270"/>
      <c r="BI358" s="146">
        <f>COUNTIFS($O$7:$O$322,"x",BI$7:BI$322,"kđg")</f>
        <v>0</v>
      </c>
      <c r="BJ358" s="146">
        <f t="shared" ref="BJ358:CV358" si="116">COUNTIFS($O$7:$O$322,"x",BJ$7:BJ$322,"kđg")</f>
        <v>0</v>
      </c>
      <c r="BK358" s="146">
        <f t="shared" si="116"/>
        <v>0</v>
      </c>
      <c r="BL358" s="146">
        <f t="shared" si="116"/>
        <v>0</v>
      </c>
      <c r="BM358" s="146">
        <f t="shared" si="116"/>
        <v>0</v>
      </c>
      <c r="BN358" s="146">
        <f t="shared" si="116"/>
        <v>0</v>
      </c>
      <c r="BO358" s="146">
        <f t="shared" si="116"/>
        <v>0</v>
      </c>
      <c r="BP358" s="146">
        <f t="shared" si="116"/>
        <v>0</v>
      </c>
      <c r="BQ358" s="146">
        <f t="shared" si="116"/>
        <v>0</v>
      </c>
      <c r="BR358" s="146">
        <f t="shared" si="116"/>
        <v>0</v>
      </c>
      <c r="BS358" s="146">
        <f t="shared" si="116"/>
        <v>0</v>
      </c>
      <c r="BT358" s="146">
        <f t="shared" si="116"/>
        <v>0</v>
      </c>
      <c r="BU358" s="146">
        <f t="shared" si="116"/>
        <v>0</v>
      </c>
      <c r="BV358" s="146">
        <f t="shared" si="116"/>
        <v>0</v>
      </c>
      <c r="BW358" s="146">
        <f t="shared" si="116"/>
        <v>0</v>
      </c>
      <c r="BX358" s="146">
        <f t="shared" si="116"/>
        <v>0</v>
      </c>
      <c r="BY358" s="146">
        <f t="shared" si="116"/>
        <v>0</v>
      </c>
      <c r="BZ358" s="146">
        <f t="shared" si="116"/>
        <v>0</v>
      </c>
      <c r="CA358" s="146">
        <f t="shared" si="116"/>
        <v>0</v>
      </c>
      <c r="CB358" s="146">
        <f t="shared" si="116"/>
        <v>0</v>
      </c>
      <c r="CC358" s="146">
        <f t="shared" si="116"/>
        <v>0</v>
      </c>
      <c r="CD358" s="146">
        <f t="shared" si="116"/>
        <v>0</v>
      </c>
      <c r="CE358" s="146">
        <f t="shared" si="116"/>
        <v>0</v>
      </c>
      <c r="CF358" s="146">
        <f t="shared" si="116"/>
        <v>0</v>
      </c>
      <c r="CG358" s="146">
        <f t="shared" si="116"/>
        <v>0</v>
      </c>
      <c r="CH358" s="146">
        <f t="shared" si="116"/>
        <v>0</v>
      </c>
      <c r="CI358" s="146">
        <f t="shared" si="116"/>
        <v>0</v>
      </c>
      <c r="CJ358" s="146">
        <f t="shared" si="116"/>
        <v>0</v>
      </c>
      <c r="CK358" s="146">
        <f t="shared" si="116"/>
        <v>0</v>
      </c>
      <c r="CL358" s="146">
        <f t="shared" si="116"/>
        <v>0</v>
      </c>
      <c r="CM358" s="146">
        <f t="shared" si="116"/>
        <v>0</v>
      </c>
      <c r="CN358" s="146">
        <f t="shared" si="116"/>
        <v>0</v>
      </c>
      <c r="CO358" s="146">
        <f t="shared" si="116"/>
        <v>0</v>
      </c>
      <c r="CP358" s="146">
        <f t="shared" si="116"/>
        <v>0</v>
      </c>
      <c r="CQ358" s="146">
        <f t="shared" si="116"/>
        <v>0</v>
      </c>
      <c r="CR358" s="146">
        <f t="shared" si="116"/>
        <v>0</v>
      </c>
      <c r="CS358" s="146">
        <f t="shared" si="116"/>
        <v>0</v>
      </c>
      <c r="CT358" s="146">
        <f t="shared" si="116"/>
        <v>0</v>
      </c>
      <c r="CU358" s="146">
        <f t="shared" si="116"/>
        <v>0</v>
      </c>
      <c r="CV358" s="146">
        <f t="shared" si="116"/>
        <v>0</v>
      </c>
      <c r="CW358" s="305"/>
      <c r="CX358" s="306"/>
      <c r="CY358" s="306"/>
      <c r="CZ358" s="306"/>
      <c r="DA358" s="306"/>
      <c r="DB358" s="306"/>
      <c r="DC358" s="306"/>
      <c r="DD358" s="306"/>
      <c r="DE358" s="306"/>
      <c r="DF358" s="307"/>
    </row>
    <row r="359" spans="1:110" s="81" customFormat="1" ht="17.25" customHeight="1">
      <c r="A359" s="265"/>
      <c r="B359" s="266"/>
      <c r="C359" s="269" t="s">
        <v>1272</v>
      </c>
      <c r="D359" s="269"/>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AT359" s="270"/>
      <c r="AU359" s="270"/>
      <c r="AV359" s="270"/>
      <c r="AW359" s="270"/>
      <c r="AX359" s="270"/>
      <c r="AY359" s="270"/>
      <c r="AZ359" s="270"/>
      <c r="BA359" s="270"/>
      <c r="BB359" s="270"/>
      <c r="BC359" s="270"/>
      <c r="BD359" s="270"/>
      <c r="BE359" s="270"/>
      <c r="BF359" s="270"/>
      <c r="BG359" s="270"/>
      <c r="BH359" s="270"/>
      <c r="BI359" s="147" t="e">
        <f>BI358/(BI355+BI356+BI357+BI358)</f>
        <v>#DIV/0!</v>
      </c>
      <c r="BJ359" s="147" t="e">
        <f t="shared" ref="BJ359:CV359" si="117">BJ358/(BJ355+BJ356+BJ357+BJ358)</f>
        <v>#DIV/0!</v>
      </c>
      <c r="BK359" s="147" t="e">
        <f t="shared" si="117"/>
        <v>#DIV/0!</v>
      </c>
      <c r="BL359" s="147" t="e">
        <f t="shared" si="117"/>
        <v>#DIV/0!</v>
      </c>
      <c r="BM359" s="147" t="e">
        <f t="shared" si="117"/>
        <v>#DIV/0!</v>
      </c>
      <c r="BN359" s="147" t="e">
        <f t="shared" si="117"/>
        <v>#DIV/0!</v>
      </c>
      <c r="BO359" s="147" t="e">
        <f t="shared" si="117"/>
        <v>#DIV/0!</v>
      </c>
      <c r="BP359" s="147" t="e">
        <f t="shared" si="117"/>
        <v>#DIV/0!</v>
      </c>
      <c r="BQ359" s="147" t="e">
        <f t="shared" si="117"/>
        <v>#DIV/0!</v>
      </c>
      <c r="BR359" s="147" t="e">
        <f t="shared" si="117"/>
        <v>#DIV/0!</v>
      </c>
      <c r="BS359" s="147" t="e">
        <f t="shared" si="117"/>
        <v>#DIV/0!</v>
      </c>
      <c r="BT359" s="147" t="e">
        <f t="shared" si="117"/>
        <v>#DIV/0!</v>
      </c>
      <c r="BU359" s="147" t="e">
        <f t="shared" si="117"/>
        <v>#DIV/0!</v>
      </c>
      <c r="BV359" s="147" t="e">
        <f t="shared" si="117"/>
        <v>#DIV/0!</v>
      </c>
      <c r="BW359" s="147" t="e">
        <f t="shared" si="117"/>
        <v>#DIV/0!</v>
      </c>
      <c r="BX359" s="147" t="e">
        <f t="shared" si="117"/>
        <v>#DIV/0!</v>
      </c>
      <c r="BY359" s="147" t="e">
        <f t="shared" si="117"/>
        <v>#DIV/0!</v>
      </c>
      <c r="BZ359" s="147" t="e">
        <f t="shared" si="117"/>
        <v>#DIV/0!</v>
      </c>
      <c r="CA359" s="147" t="e">
        <f t="shared" si="117"/>
        <v>#DIV/0!</v>
      </c>
      <c r="CB359" s="147" t="e">
        <f t="shared" si="117"/>
        <v>#DIV/0!</v>
      </c>
      <c r="CC359" s="147" t="e">
        <f t="shared" si="117"/>
        <v>#DIV/0!</v>
      </c>
      <c r="CD359" s="147" t="e">
        <f t="shared" si="117"/>
        <v>#DIV/0!</v>
      </c>
      <c r="CE359" s="147" t="e">
        <f t="shared" si="117"/>
        <v>#DIV/0!</v>
      </c>
      <c r="CF359" s="147" t="e">
        <f t="shared" si="117"/>
        <v>#DIV/0!</v>
      </c>
      <c r="CG359" s="147" t="e">
        <f t="shared" si="117"/>
        <v>#DIV/0!</v>
      </c>
      <c r="CH359" s="147" t="e">
        <f t="shared" si="117"/>
        <v>#DIV/0!</v>
      </c>
      <c r="CI359" s="147" t="e">
        <f t="shared" si="117"/>
        <v>#DIV/0!</v>
      </c>
      <c r="CJ359" s="147" t="e">
        <f t="shared" si="117"/>
        <v>#DIV/0!</v>
      </c>
      <c r="CK359" s="147" t="e">
        <f t="shared" si="117"/>
        <v>#DIV/0!</v>
      </c>
      <c r="CL359" s="147" t="e">
        <f t="shared" si="117"/>
        <v>#DIV/0!</v>
      </c>
      <c r="CM359" s="147" t="e">
        <f t="shared" si="117"/>
        <v>#DIV/0!</v>
      </c>
      <c r="CN359" s="147" t="e">
        <f t="shared" si="117"/>
        <v>#DIV/0!</v>
      </c>
      <c r="CO359" s="147" t="e">
        <f t="shared" si="117"/>
        <v>#DIV/0!</v>
      </c>
      <c r="CP359" s="147" t="e">
        <f t="shared" si="117"/>
        <v>#DIV/0!</v>
      </c>
      <c r="CQ359" s="147" t="e">
        <f t="shared" si="117"/>
        <v>#DIV/0!</v>
      </c>
      <c r="CR359" s="147" t="e">
        <f t="shared" si="117"/>
        <v>#DIV/0!</v>
      </c>
      <c r="CS359" s="147" t="e">
        <f t="shared" si="117"/>
        <v>#DIV/0!</v>
      </c>
      <c r="CT359" s="147" t="e">
        <f t="shared" si="117"/>
        <v>#DIV/0!</v>
      </c>
      <c r="CU359" s="147" t="e">
        <f t="shared" si="117"/>
        <v>#DIV/0!</v>
      </c>
      <c r="CV359" s="147" t="e">
        <f t="shared" si="117"/>
        <v>#DIV/0!</v>
      </c>
      <c r="CW359" s="308"/>
      <c r="CX359" s="309"/>
      <c r="CY359" s="309"/>
      <c r="CZ359" s="309"/>
      <c r="DA359" s="309"/>
      <c r="DB359" s="309"/>
      <c r="DC359" s="309"/>
      <c r="DD359" s="309"/>
      <c r="DE359" s="309"/>
      <c r="DF359" s="310"/>
    </row>
    <row r="360" spans="1:110" s="81" customFormat="1" ht="17.25" customHeight="1">
      <c r="A360" s="265"/>
      <c r="B360" s="266"/>
      <c r="C360" s="271" t="s">
        <v>1269</v>
      </c>
      <c r="D360" s="271"/>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c r="BC360" s="270"/>
      <c r="BD360" s="270"/>
      <c r="BE360" s="270"/>
      <c r="BF360" s="270"/>
      <c r="BG360" s="270"/>
      <c r="BH360" s="270"/>
      <c r="BI360" s="148" t="e">
        <f>(((BI355*2)+(BI356*1)+(BI357*0)))/(BI355+BI356+BI357)</f>
        <v>#DIV/0!</v>
      </c>
      <c r="BJ360" s="148" t="e">
        <f t="shared" ref="BJ360:CV360" si="118">(((BJ355*2)+(BJ356*1)+(BJ357*0)))/(BJ355+BJ356+BJ357)</f>
        <v>#DIV/0!</v>
      </c>
      <c r="BK360" s="148" t="e">
        <f t="shared" si="118"/>
        <v>#DIV/0!</v>
      </c>
      <c r="BL360" s="148" t="e">
        <f t="shared" si="118"/>
        <v>#DIV/0!</v>
      </c>
      <c r="BM360" s="148" t="e">
        <f t="shared" si="118"/>
        <v>#DIV/0!</v>
      </c>
      <c r="BN360" s="148" t="e">
        <f t="shared" si="118"/>
        <v>#DIV/0!</v>
      </c>
      <c r="BO360" s="148" t="e">
        <f t="shared" si="118"/>
        <v>#DIV/0!</v>
      </c>
      <c r="BP360" s="148" t="e">
        <f t="shared" si="118"/>
        <v>#DIV/0!</v>
      </c>
      <c r="BQ360" s="148" t="e">
        <f t="shared" si="118"/>
        <v>#DIV/0!</v>
      </c>
      <c r="BR360" s="148" t="e">
        <f t="shared" si="118"/>
        <v>#DIV/0!</v>
      </c>
      <c r="BS360" s="148" t="e">
        <f t="shared" si="118"/>
        <v>#DIV/0!</v>
      </c>
      <c r="BT360" s="148" t="e">
        <f t="shared" si="118"/>
        <v>#DIV/0!</v>
      </c>
      <c r="BU360" s="148" t="e">
        <f t="shared" si="118"/>
        <v>#DIV/0!</v>
      </c>
      <c r="BV360" s="148" t="e">
        <f t="shared" si="118"/>
        <v>#DIV/0!</v>
      </c>
      <c r="BW360" s="148" t="e">
        <f t="shared" si="118"/>
        <v>#DIV/0!</v>
      </c>
      <c r="BX360" s="148" t="e">
        <f t="shared" si="118"/>
        <v>#DIV/0!</v>
      </c>
      <c r="BY360" s="148" t="e">
        <f t="shared" si="118"/>
        <v>#DIV/0!</v>
      </c>
      <c r="BZ360" s="148" t="e">
        <f t="shared" si="118"/>
        <v>#DIV/0!</v>
      </c>
      <c r="CA360" s="148" t="e">
        <f t="shared" si="118"/>
        <v>#DIV/0!</v>
      </c>
      <c r="CB360" s="148" t="e">
        <f t="shared" si="118"/>
        <v>#DIV/0!</v>
      </c>
      <c r="CC360" s="148" t="e">
        <f t="shared" si="118"/>
        <v>#DIV/0!</v>
      </c>
      <c r="CD360" s="148" t="e">
        <f t="shared" si="118"/>
        <v>#DIV/0!</v>
      </c>
      <c r="CE360" s="148" t="e">
        <f t="shared" si="118"/>
        <v>#DIV/0!</v>
      </c>
      <c r="CF360" s="148" t="e">
        <f t="shared" si="118"/>
        <v>#DIV/0!</v>
      </c>
      <c r="CG360" s="148" t="e">
        <f t="shared" si="118"/>
        <v>#DIV/0!</v>
      </c>
      <c r="CH360" s="148" t="e">
        <f t="shared" si="118"/>
        <v>#DIV/0!</v>
      </c>
      <c r="CI360" s="148" t="e">
        <f t="shared" si="118"/>
        <v>#DIV/0!</v>
      </c>
      <c r="CJ360" s="148" t="e">
        <f t="shared" si="118"/>
        <v>#DIV/0!</v>
      </c>
      <c r="CK360" s="148" t="e">
        <f t="shared" si="118"/>
        <v>#DIV/0!</v>
      </c>
      <c r="CL360" s="148" t="e">
        <f t="shared" si="118"/>
        <v>#DIV/0!</v>
      </c>
      <c r="CM360" s="148" t="e">
        <f t="shared" si="118"/>
        <v>#DIV/0!</v>
      </c>
      <c r="CN360" s="148" t="e">
        <f t="shared" si="118"/>
        <v>#DIV/0!</v>
      </c>
      <c r="CO360" s="148" t="e">
        <f t="shared" si="118"/>
        <v>#DIV/0!</v>
      </c>
      <c r="CP360" s="148" t="e">
        <f t="shared" si="118"/>
        <v>#DIV/0!</v>
      </c>
      <c r="CQ360" s="148" t="e">
        <f t="shared" si="118"/>
        <v>#DIV/0!</v>
      </c>
      <c r="CR360" s="148" t="e">
        <f t="shared" si="118"/>
        <v>#DIV/0!</v>
      </c>
      <c r="CS360" s="148" t="e">
        <f t="shared" si="118"/>
        <v>#DIV/0!</v>
      </c>
      <c r="CT360" s="148" t="e">
        <f t="shared" si="118"/>
        <v>#DIV/0!</v>
      </c>
      <c r="CU360" s="148" t="e">
        <f t="shared" si="118"/>
        <v>#DIV/0!</v>
      </c>
      <c r="CV360" s="148" t="e">
        <f t="shared" si="118"/>
        <v>#DIV/0!</v>
      </c>
      <c r="CW360" s="272">
        <f>COUNTIF(BI361:CV361,"Đ")</f>
        <v>0</v>
      </c>
      <c r="CX360" s="273" t="e">
        <f>CW360/(CW360+CY360+DA360+DC360)</f>
        <v>#DIV/0!</v>
      </c>
      <c r="CY360" s="274">
        <f>COUNTIF(BI361:CV361,"CCG")</f>
        <v>0</v>
      </c>
      <c r="CZ360" s="273" t="e">
        <f>CY360/(CW360+CY360+DA360+DC360)</f>
        <v>#DIV/0!</v>
      </c>
      <c r="DA360" s="274">
        <f>COUNTIF(BI361:CV361,"CĐ")</f>
        <v>0</v>
      </c>
      <c r="DB360" s="273" t="e">
        <f>DA360/(CW360+CY360+DA360+DC360)</f>
        <v>#DIV/0!</v>
      </c>
      <c r="DC360" s="274">
        <f>COUNTIF(BI361:CV361,"KĐG")</f>
        <v>0</v>
      </c>
      <c r="DD360" s="273" t="e">
        <f>DC360/(CW360+CY360+DA360+DC360)</f>
        <v>#DIV/0!</v>
      </c>
      <c r="DE360" s="275" t="e">
        <f>(((CW360*2)+(CY360*1)+(DA360*0)))/(CW360+CY360+DA360)</f>
        <v>#DIV/0!</v>
      </c>
      <c r="DF360" s="276" t="e">
        <f>IF(DD360&gt;=50%,"KĐG",IF(DE360&gt;=1.6,"Đạt",IF(DE360&gt;=1,"Cần cố gắng","Chưa đạt")))</f>
        <v>#DIV/0!</v>
      </c>
    </row>
    <row r="361" spans="1:110" s="81" customFormat="1" ht="17.25" customHeight="1">
      <c r="A361" s="267"/>
      <c r="B361" s="268"/>
      <c r="C361" s="271"/>
      <c r="D361" s="271"/>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c r="BC361" s="270"/>
      <c r="BD361" s="270"/>
      <c r="BE361" s="270"/>
      <c r="BF361" s="270"/>
      <c r="BG361" s="270"/>
      <c r="BH361" s="270"/>
      <c r="BI361" s="148" t="e">
        <f>IF(BI359&gt;=50%,"KĐG",IF(BI360&gt;=1.6,"Đ",IF(BI360&gt;=1,"CCG","CĐ")))</f>
        <v>#DIV/0!</v>
      </c>
      <c r="BJ361" s="148" t="e">
        <f t="shared" ref="BJ361:CV361" si="119">IF(BJ359&gt;=50%,"KĐG",IF(BJ360&gt;=1.6,"Đ",IF(BJ360&gt;=1,"CCG","CĐ")))</f>
        <v>#DIV/0!</v>
      </c>
      <c r="BK361" s="148" t="e">
        <f t="shared" si="119"/>
        <v>#DIV/0!</v>
      </c>
      <c r="BL361" s="148" t="e">
        <f t="shared" si="119"/>
        <v>#DIV/0!</v>
      </c>
      <c r="BM361" s="148" t="e">
        <f t="shared" si="119"/>
        <v>#DIV/0!</v>
      </c>
      <c r="BN361" s="148" t="e">
        <f t="shared" si="119"/>
        <v>#DIV/0!</v>
      </c>
      <c r="BO361" s="148" t="e">
        <f t="shared" si="119"/>
        <v>#DIV/0!</v>
      </c>
      <c r="BP361" s="148" t="e">
        <f t="shared" si="119"/>
        <v>#DIV/0!</v>
      </c>
      <c r="BQ361" s="148" t="e">
        <f t="shared" si="119"/>
        <v>#DIV/0!</v>
      </c>
      <c r="BR361" s="148" t="e">
        <f t="shared" si="119"/>
        <v>#DIV/0!</v>
      </c>
      <c r="BS361" s="148" t="e">
        <f t="shared" si="119"/>
        <v>#DIV/0!</v>
      </c>
      <c r="BT361" s="148" t="e">
        <f t="shared" si="119"/>
        <v>#DIV/0!</v>
      </c>
      <c r="BU361" s="148" t="e">
        <f t="shared" si="119"/>
        <v>#DIV/0!</v>
      </c>
      <c r="BV361" s="148" t="e">
        <f t="shared" si="119"/>
        <v>#DIV/0!</v>
      </c>
      <c r="BW361" s="148" t="e">
        <f t="shared" si="119"/>
        <v>#DIV/0!</v>
      </c>
      <c r="BX361" s="148" t="e">
        <f t="shared" si="119"/>
        <v>#DIV/0!</v>
      </c>
      <c r="BY361" s="148" t="e">
        <f t="shared" si="119"/>
        <v>#DIV/0!</v>
      </c>
      <c r="BZ361" s="148" t="e">
        <f t="shared" si="119"/>
        <v>#DIV/0!</v>
      </c>
      <c r="CA361" s="148" t="e">
        <f t="shared" si="119"/>
        <v>#DIV/0!</v>
      </c>
      <c r="CB361" s="148" t="e">
        <f t="shared" si="119"/>
        <v>#DIV/0!</v>
      </c>
      <c r="CC361" s="148" t="e">
        <f t="shared" si="119"/>
        <v>#DIV/0!</v>
      </c>
      <c r="CD361" s="148" t="e">
        <f t="shared" si="119"/>
        <v>#DIV/0!</v>
      </c>
      <c r="CE361" s="148" t="e">
        <f t="shared" si="119"/>
        <v>#DIV/0!</v>
      </c>
      <c r="CF361" s="148" t="e">
        <f t="shared" si="119"/>
        <v>#DIV/0!</v>
      </c>
      <c r="CG361" s="148" t="e">
        <f t="shared" si="119"/>
        <v>#DIV/0!</v>
      </c>
      <c r="CH361" s="148" t="e">
        <f t="shared" si="119"/>
        <v>#DIV/0!</v>
      </c>
      <c r="CI361" s="148" t="e">
        <f t="shared" si="119"/>
        <v>#DIV/0!</v>
      </c>
      <c r="CJ361" s="148" t="e">
        <f t="shared" si="119"/>
        <v>#DIV/0!</v>
      </c>
      <c r="CK361" s="148" t="e">
        <f t="shared" si="119"/>
        <v>#DIV/0!</v>
      </c>
      <c r="CL361" s="148" t="e">
        <f t="shared" si="119"/>
        <v>#DIV/0!</v>
      </c>
      <c r="CM361" s="148" t="e">
        <f t="shared" si="119"/>
        <v>#DIV/0!</v>
      </c>
      <c r="CN361" s="148" t="e">
        <f t="shared" si="119"/>
        <v>#DIV/0!</v>
      </c>
      <c r="CO361" s="148" t="e">
        <f t="shared" si="119"/>
        <v>#DIV/0!</v>
      </c>
      <c r="CP361" s="148" t="e">
        <f t="shared" si="119"/>
        <v>#DIV/0!</v>
      </c>
      <c r="CQ361" s="148" t="e">
        <f t="shared" si="119"/>
        <v>#DIV/0!</v>
      </c>
      <c r="CR361" s="148" t="e">
        <f t="shared" si="119"/>
        <v>#DIV/0!</v>
      </c>
      <c r="CS361" s="148" t="e">
        <f t="shared" si="119"/>
        <v>#DIV/0!</v>
      </c>
      <c r="CT361" s="148" t="e">
        <f t="shared" si="119"/>
        <v>#DIV/0!</v>
      </c>
      <c r="CU361" s="148" t="e">
        <f t="shared" si="119"/>
        <v>#DIV/0!</v>
      </c>
      <c r="CV361" s="148" t="e">
        <f t="shared" si="119"/>
        <v>#DIV/0!</v>
      </c>
      <c r="CW361" s="272"/>
      <c r="CX361" s="273"/>
      <c r="CY361" s="274"/>
      <c r="CZ361" s="273"/>
      <c r="DA361" s="274"/>
      <c r="DB361" s="273"/>
      <c r="DC361" s="274"/>
      <c r="DD361" s="273"/>
      <c r="DE361" s="275"/>
      <c r="DF361" s="277"/>
    </row>
    <row r="362" spans="1:110" s="81" customFormat="1" ht="17.25" customHeight="1">
      <c r="A362" s="278" t="s">
        <v>1342</v>
      </c>
      <c r="B362" s="279"/>
      <c r="C362" s="284" t="s">
        <v>1271</v>
      </c>
      <c r="D362" s="284"/>
      <c r="E362" s="285"/>
      <c r="F362" s="285"/>
      <c r="G362" s="285"/>
      <c r="H362" s="285"/>
      <c r="I362" s="285"/>
      <c r="J362" s="285"/>
      <c r="K362" s="285"/>
      <c r="L362" s="285"/>
      <c r="M362" s="285"/>
      <c r="N362" s="285"/>
      <c r="O362" s="285"/>
      <c r="P362" s="285"/>
      <c r="Q362" s="285"/>
      <c r="R362" s="285"/>
      <c r="S362" s="285"/>
      <c r="T362" s="285"/>
      <c r="U362" s="285"/>
      <c r="V362" s="285"/>
      <c r="W362" s="285"/>
      <c r="X362" s="285"/>
      <c r="Y362" s="285"/>
      <c r="Z362" s="285"/>
      <c r="AA362" s="285"/>
      <c r="AB362" s="285"/>
      <c r="AC362" s="285"/>
      <c r="AD362" s="285"/>
      <c r="AE362" s="285"/>
      <c r="AF362" s="285"/>
      <c r="AG362" s="285"/>
      <c r="AH362" s="285"/>
      <c r="AI362" s="285"/>
      <c r="AJ362" s="285"/>
      <c r="AK362" s="285"/>
      <c r="AL362" s="285"/>
      <c r="AM362" s="285"/>
      <c r="AN362" s="285"/>
      <c r="AO362" s="285"/>
      <c r="AP362" s="285"/>
      <c r="AQ362" s="285"/>
      <c r="AR362" s="285"/>
      <c r="AS362" s="285"/>
      <c r="AT362" s="285"/>
      <c r="AU362" s="285"/>
      <c r="AV362" s="285"/>
      <c r="AW362" s="285"/>
      <c r="AX362" s="285"/>
      <c r="AY362" s="285"/>
      <c r="AZ362" s="285"/>
      <c r="BA362" s="285"/>
      <c r="BB362" s="285"/>
      <c r="BC362" s="285"/>
      <c r="BD362" s="285"/>
      <c r="BE362" s="285"/>
      <c r="BF362" s="285"/>
      <c r="BG362" s="285"/>
      <c r="BH362" s="285"/>
      <c r="BI362" s="143">
        <f>COUNTIFS($P$7:$P$322,"x",BI$7:BI$322,"2")</f>
        <v>0</v>
      </c>
      <c r="BJ362" s="143">
        <f t="shared" ref="BJ362:CV362" si="120">COUNTIFS($P$7:$P$322,"x",BJ$7:BJ$322,"2")</f>
        <v>0</v>
      </c>
      <c r="BK362" s="143">
        <f t="shared" si="120"/>
        <v>0</v>
      </c>
      <c r="BL362" s="143">
        <f t="shared" si="120"/>
        <v>0</v>
      </c>
      <c r="BM362" s="143">
        <f t="shared" si="120"/>
        <v>0</v>
      </c>
      <c r="BN362" s="143">
        <f t="shared" si="120"/>
        <v>0</v>
      </c>
      <c r="BO362" s="143">
        <f t="shared" si="120"/>
        <v>0</v>
      </c>
      <c r="BP362" s="143">
        <f t="shared" si="120"/>
        <v>0</v>
      </c>
      <c r="BQ362" s="143">
        <f t="shared" si="120"/>
        <v>0</v>
      </c>
      <c r="BR362" s="143">
        <f t="shared" si="120"/>
        <v>0</v>
      </c>
      <c r="BS362" s="143">
        <f t="shared" si="120"/>
        <v>0</v>
      </c>
      <c r="BT362" s="143">
        <f t="shared" si="120"/>
        <v>0</v>
      </c>
      <c r="BU362" s="143">
        <f t="shared" si="120"/>
        <v>0</v>
      </c>
      <c r="BV362" s="143">
        <f t="shared" si="120"/>
        <v>0</v>
      </c>
      <c r="BW362" s="143">
        <f t="shared" si="120"/>
        <v>0</v>
      </c>
      <c r="BX362" s="143">
        <f t="shared" si="120"/>
        <v>0</v>
      </c>
      <c r="BY362" s="143">
        <f t="shared" si="120"/>
        <v>0</v>
      </c>
      <c r="BZ362" s="143">
        <f t="shared" si="120"/>
        <v>0</v>
      </c>
      <c r="CA362" s="143">
        <f t="shared" si="120"/>
        <v>0</v>
      </c>
      <c r="CB362" s="143">
        <f t="shared" si="120"/>
        <v>0</v>
      </c>
      <c r="CC362" s="143">
        <f t="shared" si="120"/>
        <v>0</v>
      </c>
      <c r="CD362" s="143">
        <f t="shared" si="120"/>
        <v>0</v>
      </c>
      <c r="CE362" s="143">
        <f t="shared" si="120"/>
        <v>0</v>
      </c>
      <c r="CF362" s="143">
        <f t="shared" si="120"/>
        <v>0</v>
      </c>
      <c r="CG362" s="143">
        <f t="shared" si="120"/>
        <v>0</v>
      </c>
      <c r="CH362" s="143">
        <f t="shared" si="120"/>
        <v>0</v>
      </c>
      <c r="CI362" s="143">
        <f t="shared" si="120"/>
        <v>0</v>
      </c>
      <c r="CJ362" s="143">
        <f t="shared" si="120"/>
        <v>0</v>
      </c>
      <c r="CK362" s="143">
        <f t="shared" si="120"/>
        <v>0</v>
      </c>
      <c r="CL362" s="143">
        <f t="shared" si="120"/>
        <v>0</v>
      </c>
      <c r="CM362" s="143">
        <f t="shared" si="120"/>
        <v>0</v>
      </c>
      <c r="CN362" s="143">
        <f t="shared" si="120"/>
        <v>0</v>
      </c>
      <c r="CO362" s="143">
        <f t="shared" si="120"/>
        <v>0</v>
      </c>
      <c r="CP362" s="143">
        <f t="shared" si="120"/>
        <v>0</v>
      </c>
      <c r="CQ362" s="143">
        <f t="shared" si="120"/>
        <v>0</v>
      </c>
      <c r="CR362" s="143">
        <f t="shared" si="120"/>
        <v>0</v>
      </c>
      <c r="CS362" s="143">
        <f t="shared" si="120"/>
        <v>0</v>
      </c>
      <c r="CT362" s="143">
        <f t="shared" si="120"/>
        <v>0</v>
      </c>
      <c r="CU362" s="143">
        <f t="shared" si="120"/>
        <v>0</v>
      </c>
      <c r="CV362" s="143">
        <f t="shared" si="120"/>
        <v>0</v>
      </c>
      <c r="CW362" s="286"/>
      <c r="CX362" s="287"/>
      <c r="CY362" s="287"/>
      <c r="CZ362" s="287"/>
      <c r="DA362" s="287"/>
      <c r="DB362" s="287"/>
      <c r="DC362" s="287"/>
      <c r="DD362" s="287"/>
      <c r="DE362" s="287"/>
      <c r="DF362" s="288"/>
    </row>
    <row r="363" spans="1:110" s="81" customFormat="1" ht="17.25" customHeight="1">
      <c r="A363" s="280"/>
      <c r="B363" s="281"/>
      <c r="C363" s="284" t="s">
        <v>1131</v>
      </c>
      <c r="D363" s="284"/>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285"/>
      <c r="AN363" s="285"/>
      <c r="AO363" s="285"/>
      <c r="AP363" s="285"/>
      <c r="AQ363" s="285"/>
      <c r="AR363" s="285"/>
      <c r="AS363" s="285"/>
      <c r="AT363" s="285"/>
      <c r="AU363" s="285"/>
      <c r="AV363" s="285"/>
      <c r="AW363" s="285"/>
      <c r="AX363" s="285"/>
      <c r="AY363" s="285"/>
      <c r="AZ363" s="285"/>
      <c r="BA363" s="285"/>
      <c r="BB363" s="285"/>
      <c r="BC363" s="285"/>
      <c r="BD363" s="285"/>
      <c r="BE363" s="285"/>
      <c r="BF363" s="285"/>
      <c r="BG363" s="285"/>
      <c r="BH363" s="285"/>
      <c r="BI363" s="143">
        <f>COUNTIFS($P$7:$P$322,"x",BI$7:BI$322,"1")</f>
        <v>0</v>
      </c>
      <c r="BJ363" s="143">
        <f t="shared" ref="BJ363:CV363" si="121">COUNTIFS($P$7:$P$322,"x",BJ$7:BJ$322,"1")</f>
        <v>0</v>
      </c>
      <c r="BK363" s="143">
        <f t="shared" si="121"/>
        <v>0</v>
      </c>
      <c r="BL363" s="143">
        <f t="shared" si="121"/>
        <v>0</v>
      </c>
      <c r="BM363" s="143">
        <f t="shared" si="121"/>
        <v>0</v>
      </c>
      <c r="BN363" s="143">
        <f t="shared" si="121"/>
        <v>0</v>
      </c>
      <c r="BO363" s="143">
        <f t="shared" si="121"/>
        <v>0</v>
      </c>
      <c r="BP363" s="143">
        <f t="shared" si="121"/>
        <v>0</v>
      </c>
      <c r="BQ363" s="143">
        <f t="shared" si="121"/>
        <v>0</v>
      </c>
      <c r="BR363" s="143">
        <f t="shared" si="121"/>
        <v>0</v>
      </c>
      <c r="BS363" s="143">
        <f t="shared" si="121"/>
        <v>0</v>
      </c>
      <c r="BT363" s="143">
        <f t="shared" si="121"/>
        <v>0</v>
      </c>
      <c r="BU363" s="143">
        <f t="shared" si="121"/>
        <v>0</v>
      </c>
      <c r="BV363" s="143">
        <f t="shared" si="121"/>
        <v>0</v>
      </c>
      <c r="BW363" s="143">
        <f t="shared" si="121"/>
        <v>0</v>
      </c>
      <c r="BX363" s="143">
        <f t="shared" si="121"/>
        <v>0</v>
      </c>
      <c r="BY363" s="143">
        <f t="shared" si="121"/>
        <v>0</v>
      </c>
      <c r="BZ363" s="143">
        <f t="shared" si="121"/>
        <v>0</v>
      </c>
      <c r="CA363" s="143">
        <f t="shared" si="121"/>
        <v>0</v>
      </c>
      <c r="CB363" s="143">
        <f t="shared" si="121"/>
        <v>0</v>
      </c>
      <c r="CC363" s="143">
        <f t="shared" si="121"/>
        <v>0</v>
      </c>
      <c r="CD363" s="143">
        <f t="shared" si="121"/>
        <v>0</v>
      </c>
      <c r="CE363" s="143">
        <f t="shared" si="121"/>
        <v>0</v>
      </c>
      <c r="CF363" s="143">
        <f t="shared" si="121"/>
        <v>0</v>
      </c>
      <c r="CG363" s="143">
        <f t="shared" si="121"/>
        <v>0</v>
      </c>
      <c r="CH363" s="143">
        <f t="shared" si="121"/>
        <v>0</v>
      </c>
      <c r="CI363" s="143">
        <f t="shared" si="121"/>
        <v>0</v>
      </c>
      <c r="CJ363" s="143">
        <f t="shared" si="121"/>
        <v>0</v>
      </c>
      <c r="CK363" s="143">
        <f t="shared" si="121"/>
        <v>0</v>
      </c>
      <c r="CL363" s="143">
        <f t="shared" si="121"/>
        <v>0</v>
      </c>
      <c r="CM363" s="143">
        <f t="shared" si="121"/>
        <v>0</v>
      </c>
      <c r="CN363" s="143">
        <f t="shared" si="121"/>
        <v>0</v>
      </c>
      <c r="CO363" s="143">
        <f t="shared" si="121"/>
        <v>0</v>
      </c>
      <c r="CP363" s="143">
        <f t="shared" si="121"/>
        <v>0</v>
      </c>
      <c r="CQ363" s="143">
        <f t="shared" si="121"/>
        <v>0</v>
      </c>
      <c r="CR363" s="143">
        <f t="shared" si="121"/>
        <v>0</v>
      </c>
      <c r="CS363" s="143">
        <f t="shared" si="121"/>
        <v>0</v>
      </c>
      <c r="CT363" s="143">
        <f t="shared" si="121"/>
        <v>0</v>
      </c>
      <c r="CU363" s="143">
        <f t="shared" si="121"/>
        <v>0</v>
      </c>
      <c r="CV363" s="143">
        <f t="shared" si="121"/>
        <v>0</v>
      </c>
      <c r="CW363" s="289"/>
      <c r="CX363" s="290"/>
      <c r="CY363" s="290"/>
      <c r="CZ363" s="290"/>
      <c r="DA363" s="290"/>
      <c r="DB363" s="290"/>
      <c r="DC363" s="290"/>
      <c r="DD363" s="290"/>
      <c r="DE363" s="290"/>
      <c r="DF363" s="291"/>
    </row>
    <row r="364" spans="1:110" s="81" customFormat="1" ht="17.25" customHeight="1">
      <c r="A364" s="280"/>
      <c r="B364" s="281"/>
      <c r="C364" s="284" t="s">
        <v>1132</v>
      </c>
      <c r="D364" s="284"/>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5"/>
      <c r="AA364" s="285"/>
      <c r="AB364" s="285"/>
      <c r="AC364" s="285"/>
      <c r="AD364" s="285"/>
      <c r="AE364" s="285"/>
      <c r="AF364" s="285"/>
      <c r="AG364" s="285"/>
      <c r="AH364" s="285"/>
      <c r="AI364" s="285"/>
      <c r="AJ364" s="285"/>
      <c r="AK364" s="285"/>
      <c r="AL364" s="285"/>
      <c r="AM364" s="285"/>
      <c r="AN364" s="285"/>
      <c r="AO364" s="285"/>
      <c r="AP364" s="285"/>
      <c r="AQ364" s="285"/>
      <c r="AR364" s="285"/>
      <c r="AS364" s="285"/>
      <c r="AT364" s="285"/>
      <c r="AU364" s="285"/>
      <c r="AV364" s="285"/>
      <c r="AW364" s="285"/>
      <c r="AX364" s="285"/>
      <c r="AY364" s="285"/>
      <c r="AZ364" s="285"/>
      <c r="BA364" s="285"/>
      <c r="BB364" s="285"/>
      <c r="BC364" s="285"/>
      <c r="BD364" s="285"/>
      <c r="BE364" s="285"/>
      <c r="BF364" s="285"/>
      <c r="BG364" s="285"/>
      <c r="BH364" s="285"/>
      <c r="BI364" s="143">
        <f>COUNTIFS($P$7:$P$322,"x",BI$7:BI$322,"0")</f>
        <v>0</v>
      </c>
      <c r="BJ364" s="143">
        <f t="shared" ref="BJ364:CV364" si="122">COUNTIFS($P$7:$P$322,"x",BJ$7:BJ$322,"0")</f>
        <v>0</v>
      </c>
      <c r="BK364" s="143">
        <f t="shared" si="122"/>
        <v>0</v>
      </c>
      <c r="BL364" s="143">
        <f t="shared" si="122"/>
        <v>0</v>
      </c>
      <c r="BM364" s="143">
        <f t="shared" si="122"/>
        <v>0</v>
      </c>
      <c r="BN364" s="143">
        <f t="shared" si="122"/>
        <v>0</v>
      </c>
      <c r="BO364" s="143">
        <f t="shared" si="122"/>
        <v>0</v>
      </c>
      <c r="BP364" s="143">
        <f t="shared" si="122"/>
        <v>0</v>
      </c>
      <c r="BQ364" s="143">
        <f t="shared" si="122"/>
        <v>0</v>
      </c>
      <c r="BR364" s="143">
        <f t="shared" si="122"/>
        <v>0</v>
      </c>
      <c r="BS364" s="143">
        <f t="shared" si="122"/>
        <v>0</v>
      </c>
      <c r="BT364" s="143">
        <f t="shared" si="122"/>
        <v>0</v>
      </c>
      <c r="BU364" s="143">
        <f t="shared" si="122"/>
        <v>0</v>
      </c>
      <c r="BV364" s="143">
        <f t="shared" si="122"/>
        <v>0</v>
      </c>
      <c r="BW364" s="143">
        <f t="shared" si="122"/>
        <v>0</v>
      </c>
      <c r="BX364" s="143">
        <f t="shared" si="122"/>
        <v>0</v>
      </c>
      <c r="BY364" s="143">
        <f t="shared" si="122"/>
        <v>0</v>
      </c>
      <c r="BZ364" s="143">
        <f t="shared" si="122"/>
        <v>0</v>
      </c>
      <c r="CA364" s="143">
        <f t="shared" si="122"/>
        <v>0</v>
      </c>
      <c r="CB364" s="143">
        <f t="shared" si="122"/>
        <v>0</v>
      </c>
      <c r="CC364" s="143">
        <f t="shared" si="122"/>
        <v>0</v>
      </c>
      <c r="CD364" s="143">
        <f t="shared" si="122"/>
        <v>0</v>
      </c>
      <c r="CE364" s="143">
        <f t="shared" si="122"/>
        <v>0</v>
      </c>
      <c r="CF364" s="143">
        <f t="shared" si="122"/>
        <v>0</v>
      </c>
      <c r="CG364" s="143">
        <f t="shared" si="122"/>
        <v>0</v>
      </c>
      <c r="CH364" s="143">
        <f t="shared" si="122"/>
        <v>0</v>
      </c>
      <c r="CI364" s="143">
        <f t="shared" si="122"/>
        <v>0</v>
      </c>
      <c r="CJ364" s="143">
        <f t="shared" si="122"/>
        <v>0</v>
      </c>
      <c r="CK364" s="143">
        <f t="shared" si="122"/>
        <v>0</v>
      </c>
      <c r="CL364" s="143">
        <f t="shared" si="122"/>
        <v>0</v>
      </c>
      <c r="CM364" s="143">
        <f t="shared" si="122"/>
        <v>0</v>
      </c>
      <c r="CN364" s="143">
        <f t="shared" si="122"/>
        <v>0</v>
      </c>
      <c r="CO364" s="143">
        <f t="shared" si="122"/>
        <v>0</v>
      </c>
      <c r="CP364" s="143">
        <f t="shared" si="122"/>
        <v>0</v>
      </c>
      <c r="CQ364" s="143">
        <f t="shared" si="122"/>
        <v>0</v>
      </c>
      <c r="CR364" s="143">
        <f t="shared" si="122"/>
        <v>0</v>
      </c>
      <c r="CS364" s="143">
        <f t="shared" si="122"/>
        <v>0</v>
      </c>
      <c r="CT364" s="143">
        <f t="shared" si="122"/>
        <v>0</v>
      </c>
      <c r="CU364" s="143">
        <f t="shared" si="122"/>
        <v>0</v>
      </c>
      <c r="CV364" s="143">
        <f t="shared" si="122"/>
        <v>0</v>
      </c>
      <c r="CW364" s="289"/>
      <c r="CX364" s="290"/>
      <c r="CY364" s="290"/>
      <c r="CZ364" s="290"/>
      <c r="DA364" s="290"/>
      <c r="DB364" s="290"/>
      <c r="DC364" s="290"/>
      <c r="DD364" s="290"/>
      <c r="DE364" s="290"/>
      <c r="DF364" s="291"/>
    </row>
    <row r="365" spans="1:110" s="81" customFormat="1" ht="17.25" customHeight="1">
      <c r="A365" s="280"/>
      <c r="B365" s="281"/>
      <c r="C365" s="284" t="s">
        <v>1273</v>
      </c>
      <c r="D365" s="284"/>
      <c r="E365" s="285"/>
      <c r="F365" s="285"/>
      <c r="G365" s="285"/>
      <c r="H365" s="285"/>
      <c r="I365" s="285"/>
      <c r="J365" s="285"/>
      <c r="K365" s="285"/>
      <c r="L365" s="285"/>
      <c r="M365" s="285"/>
      <c r="N365" s="285"/>
      <c r="O365" s="285"/>
      <c r="P365" s="285"/>
      <c r="Q365" s="285"/>
      <c r="R365" s="285"/>
      <c r="S365" s="285"/>
      <c r="T365" s="285"/>
      <c r="U365" s="285"/>
      <c r="V365" s="285"/>
      <c r="W365" s="285"/>
      <c r="X365" s="285"/>
      <c r="Y365" s="285"/>
      <c r="Z365" s="285"/>
      <c r="AA365" s="285"/>
      <c r="AB365" s="285"/>
      <c r="AC365" s="285"/>
      <c r="AD365" s="285"/>
      <c r="AE365" s="285"/>
      <c r="AF365" s="285"/>
      <c r="AG365" s="285"/>
      <c r="AH365" s="285"/>
      <c r="AI365" s="285"/>
      <c r="AJ365" s="285"/>
      <c r="AK365" s="285"/>
      <c r="AL365" s="285"/>
      <c r="AM365" s="285"/>
      <c r="AN365" s="285"/>
      <c r="AO365" s="285"/>
      <c r="AP365" s="285"/>
      <c r="AQ365" s="285"/>
      <c r="AR365" s="285"/>
      <c r="AS365" s="285"/>
      <c r="AT365" s="285"/>
      <c r="AU365" s="285"/>
      <c r="AV365" s="285"/>
      <c r="AW365" s="285"/>
      <c r="AX365" s="285"/>
      <c r="AY365" s="285"/>
      <c r="AZ365" s="285"/>
      <c r="BA365" s="285"/>
      <c r="BB365" s="285"/>
      <c r="BC365" s="285"/>
      <c r="BD365" s="285"/>
      <c r="BE365" s="285"/>
      <c r="BF365" s="285"/>
      <c r="BG365" s="285"/>
      <c r="BH365" s="285"/>
      <c r="BI365" s="143">
        <f>COUNTIFS($P$7:$P$322,"x",BI$7:BI$322,"kđg")</f>
        <v>0</v>
      </c>
      <c r="BJ365" s="143">
        <f t="shared" ref="BJ365:CV365" si="123">COUNTIFS($P$7:$P$322,"x",BJ$7:BJ$322,"kđg")</f>
        <v>0</v>
      </c>
      <c r="BK365" s="143">
        <f t="shared" si="123"/>
        <v>0</v>
      </c>
      <c r="BL365" s="143">
        <f t="shared" si="123"/>
        <v>0</v>
      </c>
      <c r="BM365" s="143">
        <f t="shared" si="123"/>
        <v>0</v>
      </c>
      <c r="BN365" s="143">
        <f t="shared" si="123"/>
        <v>0</v>
      </c>
      <c r="BO365" s="143">
        <f t="shared" si="123"/>
        <v>0</v>
      </c>
      <c r="BP365" s="143">
        <f t="shared" si="123"/>
        <v>0</v>
      </c>
      <c r="BQ365" s="143">
        <f t="shared" si="123"/>
        <v>0</v>
      </c>
      <c r="BR365" s="143">
        <f t="shared" si="123"/>
        <v>0</v>
      </c>
      <c r="BS365" s="143">
        <f t="shared" si="123"/>
        <v>0</v>
      </c>
      <c r="BT365" s="143">
        <f t="shared" si="123"/>
        <v>0</v>
      </c>
      <c r="BU365" s="143">
        <f t="shared" si="123"/>
        <v>0</v>
      </c>
      <c r="BV365" s="143">
        <f t="shared" si="123"/>
        <v>0</v>
      </c>
      <c r="BW365" s="143">
        <f t="shared" si="123"/>
        <v>0</v>
      </c>
      <c r="BX365" s="143">
        <f t="shared" si="123"/>
        <v>0</v>
      </c>
      <c r="BY365" s="143">
        <f t="shared" si="123"/>
        <v>0</v>
      </c>
      <c r="BZ365" s="143">
        <f t="shared" si="123"/>
        <v>0</v>
      </c>
      <c r="CA365" s="143">
        <f t="shared" si="123"/>
        <v>0</v>
      </c>
      <c r="CB365" s="143">
        <f t="shared" si="123"/>
        <v>0</v>
      </c>
      <c r="CC365" s="143">
        <f t="shared" si="123"/>
        <v>0</v>
      </c>
      <c r="CD365" s="143">
        <f t="shared" si="123"/>
        <v>0</v>
      </c>
      <c r="CE365" s="143">
        <f t="shared" si="123"/>
        <v>0</v>
      </c>
      <c r="CF365" s="143">
        <f t="shared" si="123"/>
        <v>0</v>
      </c>
      <c r="CG365" s="143">
        <f t="shared" si="123"/>
        <v>0</v>
      </c>
      <c r="CH365" s="143">
        <f t="shared" si="123"/>
        <v>0</v>
      </c>
      <c r="CI365" s="143">
        <f t="shared" si="123"/>
        <v>0</v>
      </c>
      <c r="CJ365" s="143">
        <f t="shared" si="123"/>
        <v>0</v>
      </c>
      <c r="CK365" s="143">
        <f t="shared" si="123"/>
        <v>0</v>
      </c>
      <c r="CL365" s="143">
        <f t="shared" si="123"/>
        <v>0</v>
      </c>
      <c r="CM365" s="143">
        <f t="shared" si="123"/>
        <v>0</v>
      </c>
      <c r="CN365" s="143">
        <f t="shared" si="123"/>
        <v>0</v>
      </c>
      <c r="CO365" s="143">
        <f t="shared" si="123"/>
        <v>0</v>
      </c>
      <c r="CP365" s="143">
        <f t="shared" si="123"/>
        <v>0</v>
      </c>
      <c r="CQ365" s="143">
        <f t="shared" si="123"/>
        <v>0</v>
      </c>
      <c r="CR365" s="143">
        <f t="shared" si="123"/>
        <v>0</v>
      </c>
      <c r="CS365" s="143">
        <f t="shared" si="123"/>
        <v>0</v>
      </c>
      <c r="CT365" s="143">
        <f t="shared" si="123"/>
        <v>0</v>
      </c>
      <c r="CU365" s="143">
        <f t="shared" si="123"/>
        <v>0</v>
      </c>
      <c r="CV365" s="143">
        <f t="shared" si="123"/>
        <v>0</v>
      </c>
      <c r="CW365" s="289"/>
      <c r="CX365" s="290"/>
      <c r="CY365" s="290"/>
      <c r="CZ365" s="290"/>
      <c r="DA365" s="290"/>
      <c r="DB365" s="290"/>
      <c r="DC365" s="290"/>
      <c r="DD365" s="290"/>
      <c r="DE365" s="290"/>
      <c r="DF365" s="291"/>
    </row>
    <row r="366" spans="1:110" s="81" customFormat="1" ht="17.25" customHeight="1">
      <c r="A366" s="280"/>
      <c r="B366" s="281"/>
      <c r="C366" s="284" t="s">
        <v>1272</v>
      </c>
      <c r="D366" s="284"/>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c r="AJ366" s="285"/>
      <c r="AK366" s="285"/>
      <c r="AL366" s="285"/>
      <c r="AM366" s="285"/>
      <c r="AN366" s="285"/>
      <c r="AO366" s="285"/>
      <c r="AP366" s="285"/>
      <c r="AQ366" s="285"/>
      <c r="AR366" s="285"/>
      <c r="AS366" s="285"/>
      <c r="AT366" s="285"/>
      <c r="AU366" s="285"/>
      <c r="AV366" s="285"/>
      <c r="AW366" s="285"/>
      <c r="AX366" s="285"/>
      <c r="AY366" s="285"/>
      <c r="AZ366" s="285"/>
      <c r="BA366" s="285"/>
      <c r="BB366" s="285"/>
      <c r="BC366" s="285"/>
      <c r="BD366" s="285"/>
      <c r="BE366" s="285"/>
      <c r="BF366" s="285"/>
      <c r="BG366" s="285"/>
      <c r="BH366" s="285"/>
      <c r="BI366" s="144" t="e">
        <f>BI365/(BI362+BI363+BI364+BI365)</f>
        <v>#DIV/0!</v>
      </c>
      <c r="BJ366" s="144" t="e">
        <f t="shared" ref="BJ366:CV366" si="124">BJ365/(BJ362+BJ363+BJ364+BJ365)</f>
        <v>#DIV/0!</v>
      </c>
      <c r="BK366" s="144" t="e">
        <f t="shared" si="124"/>
        <v>#DIV/0!</v>
      </c>
      <c r="BL366" s="144" t="e">
        <f t="shared" si="124"/>
        <v>#DIV/0!</v>
      </c>
      <c r="BM366" s="144" t="e">
        <f t="shared" si="124"/>
        <v>#DIV/0!</v>
      </c>
      <c r="BN366" s="144" t="e">
        <f t="shared" si="124"/>
        <v>#DIV/0!</v>
      </c>
      <c r="BO366" s="144" t="e">
        <f t="shared" si="124"/>
        <v>#DIV/0!</v>
      </c>
      <c r="BP366" s="144" t="e">
        <f t="shared" si="124"/>
        <v>#DIV/0!</v>
      </c>
      <c r="BQ366" s="144" t="e">
        <f t="shared" si="124"/>
        <v>#DIV/0!</v>
      </c>
      <c r="BR366" s="144" t="e">
        <f t="shared" si="124"/>
        <v>#DIV/0!</v>
      </c>
      <c r="BS366" s="144" t="e">
        <f t="shared" si="124"/>
        <v>#DIV/0!</v>
      </c>
      <c r="BT366" s="144" t="e">
        <f t="shared" si="124"/>
        <v>#DIV/0!</v>
      </c>
      <c r="BU366" s="144" t="e">
        <f t="shared" si="124"/>
        <v>#DIV/0!</v>
      </c>
      <c r="BV366" s="144" t="e">
        <f t="shared" si="124"/>
        <v>#DIV/0!</v>
      </c>
      <c r="BW366" s="144" t="e">
        <f t="shared" si="124"/>
        <v>#DIV/0!</v>
      </c>
      <c r="BX366" s="144" t="e">
        <f t="shared" si="124"/>
        <v>#DIV/0!</v>
      </c>
      <c r="BY366" s="144" t="e">
        <f t="shared" si="124"/>
        <v>#DIV/0!</v>
      </c>
      <c r="BZ366" s="144" t="e">
        <f t="shared" si="124"/>
        <v>#DIV/0!</v>
      </c>
      <c r="CA366" s="144" t="e">
        <f t="shared" si="124"/>
        <v>#DIV/0!</v>
      </c>
      <c r="CB366" s="144" t="e">
        <f t="shared" si="124"/>
        <v>#DIV/0!</v>
      </c>
      <c r="CC366" s="144" t="e">
        <f t="shared" si="124"/>
        <v>#DIV/0!</v>
      </c>
      <c r="CD366" s="144" t="e">
        <f t="shared" si="124"/>
        <v>#DIV/0!</v>
      </c>
      <c r="CE366" s="144" t="e">
        <f t="shared" si="124"/>
        <v>#DIV/0!</v>
      </c>
      <c r="CF366" s="144" t="e">
        <f t="shared" si="124"/>
        <v>#DIV/0!</v>
      </c>
      <c r="CG366" s="144" t="e">
        <f t="shared" si="124"/>
        <v>#DIV/0!</v>
      </c>
      <c r="CH366" s="144" t="e">
        <f t="shared" si="124"/>
        <v>#DIV/0!</v>
      </c>
      <c r="CI366" s="144" t="e">
        <f t="shared" si="124"/>
        <v>#DIV/0!</v>
      </c>
      <c r="CJ366" s="144" t="e">
        <f t="shared" si="124"/>
        <v>#DIV/0!</v>
      </c>
      <c r="CK366" s="144" t="e">
        <f t="shared" si="124"/>
        <v>#DIV/0!</v>
      </c>
      <c r="CL366" s="144" t="e">
        <f t="shared" si="124"/>
        <v>#DIV/0!</v>
      </c>
      <c r="CM366" s="144" t="e">
        <f t="shared" si="124"/>
        <v>#DIV/0!</v>
      </c>
      <c r="CN366" s="144" t="e">
        <f t="shared" si="124"/>
        <v>#DIV/0!</v>
      </c>
      <c r="CO366" s="144" t="e">
        <f t="shared" si="124"/>
        <v>#DIV/0!</v>
      </c>
      <c r="CP366" s="144" t="e">
        <f t="shared" si="124"/>
        <v>#DIV/0!</v>
      </c>
      <c r="CQ366" s="144" t="e">
        <f t="shared" si="124"/>
        <v>#DIV/0!</v>
      </c>
      <c r="CR366" s="144" t="e">
        <f t="shared" si="124"/>
        <v>#DIV/0!</v>
      </c>
      <c r="CS366" s="144" t="e">
        <f t="shared" si="124"/>
        <v>#DIV/0!</v>
      </c>
      <c r="CT366" s="144" t="e">
        <f t="shared" si="124"/>
        <v>#DIV/0!</v>
      </c>
      <c r="CU366" s="144" t="e">
        <f t="shared" si="124"/>
        <v>#DIV/0!</v>
      </c>
      <c r="CV366" s="144" t="e">
        <f t="shared" si="124"/>
        <v>#DIV/0!</v>
      </c>
      <c r="CW366" s="292"/>
      <c r="CX366" s="293"/>
      <c r="CY366" s="293"/>
      <c r="CZ366" s="293"/>
      <c r="DA366" s="293"/>
      <c r="DB366" s="293"/>
      <c r="DC366" s="293"/>
      <c r="DD366" s="293"/>
      <c r="DE366" s="293"/>
      <c r="DF366" s="294"/>
    </row>
    <row r="367" spans="1:110" s="81" customFormat="1" ht="17.25" customHeight="1">
      <c r="A367" s="280"/>
      <c r="B367" s="281"/>
      <c r="C367" s="295" t="s">
        <v>1269</v>
      </c>
      <c r="D367" s="29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285"/>
      <c r="AN367" s="285"/>
      <c r="AO367" s="285"/>
      <c r="AP367" s="285"/>
      <c r="AQ367" s="285"/>
      <c r="AR367" s="285"/>
      <c r="AS367" s="285"/>
      <c r="AT367" s="285"/>
      <c r="AU367" s="285"/>
      <c r="AV367" s="285"/>
      <c r="AW367" s="285"/>
      <c r="AX367" s="285"/>
      <c r="AY367" s="285"/>
      <c r="AZ367" s="285"/>
      <c r="BA367" s="285"/>
      <c r="BB367" s="285"/>
      <c r="BC367" s="285"/>
      <c r="BD367" s="285"/>
      <c r="BE367" s="285"/>
      <c r="BF367" s="285"/>
      <c r="BG367" s="285"/>
      <c r="BH367" s="285"/>
      <c r="BI367" s="145" t="e">
        <f>(((BI362*2)+(BI363*1)+(BI364*0)))/(BI362+BI363+BI364)</f>
        <v>#DIV/0!</v>
      </c>
      <c r="BJ367" s="145" t="e">
        <f t="shared" ref="BJ367:CV367" si="125">(((BJ362*2)+(BJ363*1)+(BJ364*0)))/(BJ362+BJ363+BJ364)</f>
        <v>#DIV/0!</v>
      </c>
      <c r="BK367" s="145" t="e">
        <f t="shared" si="125"/>
        <v>#DIV/0!</v>
      </c>
      <c r="BL367" s="145" t="e">
        <f t="shared" si="125"/>
        <v>#DIV/0!</v>
      </c>
      <c r="BM367" s="145" t="e">
        <f t="shared" si="125"/>
        <v>#DIV/0!</v>
      </c>
      <c r="BN367" s="145" t="e">
        <f t="shared" si="125"/>
        <v>#DIV/0!</v>
      </c>
      <c r="BO367" s="145" t="e">
        <f t="shared" si="125"/>
        <v>#DIV/0!</v>
      </c>
      <c r="BP367" s="145" t="e">
        <f t="shared" si="125"/>
        <v>#DIV/0!</v>
      </c>
      <c r="BQ367" s="145" t="e">
        <f t="shared" si="125"/>
        <v>#DIV/0!</v>
      </c>
      <c r="BR367" s="145" t="e">
        <f t="shared" si="125"/>
        <v>#DIV/0!</v>
      </c>
      <c r="BS367" s="145" t="e">
        <f t="shared" si="125"/>
        <v>#DIV/0!</v>
      </c>
      <c r="BT367" s="145" t="e">
        <f t="shared" si="125"/>
        <v>#DIV/0!</v>
      </c>
      <c r="BU367" s="145" t="e">
        <f t="shared" si="125"/>
        <v>#DIV/0!</v>
      </c>
      <c r="BV367" s="145" t="e">
        <f t="shared" si="125"/>
        <v>#DIV/0!</v>
      </c>
      <c r="BW367" s="145" t="e">
        <f t="shared" si="125"/>
        <v>#DIV/0!</v>
      </c>
      <c r="BX367" s="145" t="e">
        <f t="shared" si="125"/>
        <v>#DIV/0!</v>
      </c>
      <c r="BY367" s="145" t="e">
        <f t="shared" si="125"/>
        <v>#DIV/0!</v>
      </c>
      <c r="BZ367" s="145" t="e">
        <f t="shared" si="125"/>
        <v>#DIV/0!</v>
      </c>
      <c r="CA367" s="145" t="e">
        <f t="shared" si="125"/>
        <v>#DIV/0!</v>
      </c>
      <c r="CB367" s="145" t="e">
        <f t="shared" si="125"/>
        <v>#DIV/0!</v>
      </c>
      <c r="CC367" s="145" t="e">
        <f t="shared" si="125"/>
        <v>#DIV/0!</v>
      </c>
      <c r="CD367" s="145" t="e">
        <f t="shared" si="125"/>
        <v>#DIV/0!</v>
      </c>
      <c r="CE367" s="145" t="e">
        <f t="shared" si="125"/>
        <v>#DIV/0!</v>
      </c>
      <c r="CF367" s="145" t="e">
        <f t="shared" si="125"/>
        <v>#DIV/0!</v>
      </c>
      <c r="CG367" s="145" t="e">
        <f t="shared" si="125"/>
        <v>#DIV/0!</v>
      </c>
      <c r="CH367" s="145" t="e">
        <f t="shared" si="125"/>
        <v>#DIV/0!</v>
      </c>
      <c r="CI367" s="145" t="e">
        <f t="shared" si="125"/>
        <v>#DIV/0!</v>
      </c>
      <c r="CJ367" s="145" t="e">
        <f t="shared" si="125"/>
        <v>#DIV/0!</v>
      </c>
      <c r="CK367" s="145" t="e">
        <f t="shared" si="125"/>
        <v>#DIV/0!</v>
      </c>
      <c r="CL367" s="145" t="e">
        <f t="shared" si="125"/>
        <v>#DIV/0!</v>
      </c>
      <c r="CM367" s="145" t="e">
        <f t="shared" si="125"/>
        <v>#DIV/0!</v>
      </c>
      <c r="CN367" s="145" t="e">
        <f t="shared" si="125"/>
        <v>#DIV/0!</v>
      </c>
      <c r="CO367" s="145" t="e">
        <f t="shared" si="125"/>
        <v>#DIV/0!</v>
      </c>
      <c r="CP367" s="145" t="e">
        <f t="shared" si="125"/>
        <v>#DIV/0!</v>
      </c>
      <c r="CQ367" s="145" t="e">
        <f t="shared" si="125"/>
        <v>#DIV/0!</v>
      </c>
      <c r="CR367" s="145" t="e">
        <f t="shared" si="125"/>
        <v>#DIV/0!</v>
      </c>
      <c r="CS367" s="145" t="e">
        <f t="shared" si="125"/>
        <v>#DIV/0!</v>
      </c>
      <c r="CT367" s="145" t="e">
        <f t="shared" si="125"/>
        <v>#DIV/0!</v>
      </c>
      <c r="CU367" s="145" t="e">
        <f t="shared" si="125"/>
        <v>#DIV/0!</v>
      </c>
      <c r="CV367" s="145" t="e">
        <f t="shared" si="125"/>
        <v>#DIV/0!</v>
      </c>
      <c r="CW367" s="296">
        <f>COUNTIF(BI368:CV368,"Đ")</f>
        <v>0</v>
      </c>
      <c r="CX367" s="297" t="e">
        <f>CW367/(CW367+CY367+DA367+DC367)</f>
        <v>#DIV/0!</v>
      </c>
      <c r="CY367" s="298">
        <f>COUNTIF(BI368:CV368,"CCG")</f>
        <v>0</v>
      </c>
      <c r="CZ367" s="297" t="e">
        <f>CY367/(CW367+CY367+DA367+DC367)</f>
        <v>#DIV/0!</v>
      </c>
      <c r="DA367" s="298">
        <f>COUNTIF(BI368:CV368,"CĐ")</f>
        <v>0</v>
      </c>
      <c r="DB367" s="297" t="e">
        <f>DA367/(CW367+CY367+DA367+DC367)</f>
        <v>#DIV/0!</v>
      </c>
      <c r="DC367" s="298">
        <f>COUNTIF(BI368:CV368,"KĐG")</f>
        <v>0</v>
      </c>
      <c r="DD367" s="297" t="e">
        <f>DC367/(CW367+CY367+DA367+DC367)</f>
        <v>#DIV/0!</v>
      </c>
      <c r="DE367" s="299" t="e">
        <f>(((CW367*2)+(CY367*1)+(DA367*0)))/(CW367+CY367+DA367)</f>
        <v>#DIV/0!</v>
      </c>
      <c r="DF367" s="300" t="e">
        <f>IF(DD367&gt;=50%,"KĐG",IF(DE367&gt;=1.6,"Đạt",IF(DE367&gt;=1,"Cần cố gắng","Chưa đạt")))</f>
        <v>#DIV/0!</v>
      </c>
    </row>
    <row r="368" spans="1:110" s="81" customFormat="1" ht="17.25" customHeight="1">
      <c r="A368" s="282"/>
      <c r="B368" s="283"/>
      <c r="C368" s="295"/>
      <c r="D368" s="295"/>
      <c r="E368" s="285"/>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5"/>
      <c r="AY368" s="285"/>
      <c r="AZ368" s="285"/>
      <c r="BA368" s="285"/>
      <c r="BB368" s="285"/>
      <c r="BC368" s="285"/>
      <c r="BD368" s="285"/>
      <c r="BE368" s="285"/>
      <c r="BF368" s="285"/>
      <c r="BG368" s="285"/>
      <c r="BH368" s="285"/>
      <c r="BI368" s="145" t="e">
        <f>IF(BI366&gt;=50%,"KĐG",IF(BI367&gt;=1.6,"Đ",IF(BI367&gt;=1,"CCG","CĐ")))</f>
        <v>#DIV/0!</v>
      </c>
      <c r="BJ368" s="145" t="e">
        <f t="shared" ref="BJ368:CV368" si="126">IF(BJ366&gt;=50%,"KĐG",IF(BJ367&gt;=1.6,"Đ",IF(BJ367&gt;=1,"CCG","CĐ")))</f>
        <v>#DIV/0!</v>
      </c>
      <c r="BK368" s="145" t="e">
        <f t="shared" si="126"/>
        <v>#DIV/0!</v>
      </c>
      <c r="BL368" s="145" t="e">
        <f t="shared" si="126"/>
        <v>#DIV/0!</v>
      </c>
      <c r="BM368" s="145" t="e">
        <f t="shared" si="126"/>
        <v>#DIV/0!</v>
      </c>
      <c r="BN368" s="145" t="e">
        <f t="shared" si="126"/>
        <v>#DIV/0!</v>
      </c>
      <c r="BO368" s="145" t="e">
        <f t="shared" si="126"/>
        <v>#DIV/0!</v>
      </c>
      <c r="BP368" s="145" t="e">
        <f t="shared" si="126"/>
        <v>#DIV/0!</v>
      </c>
      <c r="BQ368" s="145" t="e">
        <f t="shared" si="126"/>
        <v>#DIV/0!</v>
      </c>
      <c r="BR368" s="145" t="e">
        <f t="shared" si="126"/>
        <v>#DIV/0!</v>
      </c>
      <c r="BS368" s="145" t="e">
        <f t="shared" si="126"/>
        <v>#DIV/0!</v>
      </c>
      <c r="BT368" s="145" t="e">
        <f t="shared" si="126"/>
        <v>#DIV/0!</v>
      </c>
      <c r="BU368" s="145" t="e">
        <f t="shared" si="126"/>
        <v>#DIV/0!</v>
      </c>
      <c r="BV368" s="145" t="e">
        <f t="shared" si="126"/>
        <v>#DIV/0!</v>
      </c>
      <c r="BW368" s="145" t="e">
        <f t="shared" si="126"/>
        <v>#DIV/0!</v>
      </c>
      <c r="BX368" s="145" t="e">
        <f t="shared" si="126"/>
        <v>#DIV/0!</v>
      </c>
      <c r="BY368" s="145" t="e">
        <f t="shared" si="126"/>
        <v>#DIV/0!</v>
      </c>
      <c r="BZ368" s="145" t="e">
        <f t="shared" si="126"/>
        <v>#DIV/0!</v>
      </c>
      <c r="CA368" s="145" t="e">
        <f t="shared" si="126"/>
        <v>#DIV/0!</v>
      </c>
      <c r="CB368" s="145" t="e">
        <f t="shared" si="126"/>
        <v>#DIV/0!</v>
      </c>
      <c r="CC368" s="145" t="e">
        <f t="shared" si="126"/>
        <v>#DIV/0!</v>
      </c>
      <c r="CD368" s="145" t="e">
        <f t="shared" si="126"/>
        <v>#DIV/0!</v>
      </c>
      <c r="CE368" s="145" t="e">
        <f t="shared" si="126"/>
        <v>#DIV/0!</v>
      </c>
      <c r="CF368" s="145" t="e">
        <f t="shared" si="126"/>
        <v>#DIV/0!</v>
      </c>
      <c r="CG368" s="145" t="e">
        <f t="shared" si="126"/>
        <v>#DIV/0!</v>
      </c>
      <c r="CH368" s="145" t="e">
        <f t="shared" si="126"/>
        <v>#DIV/0!</v>
      </c>
      <c r="CI368" s="145" t="e">
        <f t="shared" si="126"/>
        <v>#DIV/0!</v>
      </c>
      <c r="CJ368" s="145" t="e">
        <f t="shared" si="126"/>
        <v>#DIV/0!</v>
      </c>
      <c r="CK368" s="145" t="e">
        <f t="shared" si="126"/>
        <v>#DIV/0!</v>
      </c>
      <c r="CL368" s="145" t="e">
        <f t="shared" si="126"/>
        <v>#DIV/0!</v>
      </c>
      <c r="CM368" s="145" t="e">
        <f t="shared" si="126"/>
        <v>#DIV/0!</v>
      </c>
      <c r="CN368" s="145" t="e">
        <f t="shared" si="126"/>
        <v>#DIV/0!</v>
      </c>
      <c r="CO368" s="145" t="e">
        <f t="shared" si="126"/>
        <v>#DIV/0!</v>
      </c>
      <c r="CP368" s="145" t="e">
        <f t="shared" si="126"/>
        <v>#DIV/0!</v>
      </c>
      <c r="CQ368" s="145" t="e">
        <f t="shared" si="126"/>
        <v>#DIV/0!</v>
      </c>
      <c r="CR368" s="145" t="e">
        <f t="shared" si="126"/>
        <v>#DIV/0!</v>
      </c>
      <c r="CS368" s="145" t="e">
        <f t="shared" si="126"/>
        <v>#DIV/0!</v>
      </c>
      <c r="CT368" s="145" t="e">
        <f t="shared" si="126"/>
        <v>#DIV/0!</v>
      </c>
      <c r="CU368" s="145" t="e">
        <f t="shared" si="126"/>
        <v>#DIV/0!</v>
      </c>
      <c r="CV368" s="145" t="e">
        <f t="shared" si="126"/>
        <v>#DIV/0!</v>
      </c>
      <c r="CW368" s="296"/>
      <c r="CX368" s="297"/>
      <c r="CY368" s="298"/>
      <c r="CZ368" s="297"/>
      <c r="DA368" s="298"/>
      <c r="DB368" s="297"/>
      <c r="DC368" s="298"/>
      <c r="DD368" s="297"/>
      <c r="DE368" s="299"/>
      <c r="DF368" s="301"/>
    </row>
    <row r="369" spans="1:110" s="81" customFormat="1" ht="17.25" customHeight="1">
      <c r="A369" s="263" t="s">
        <v>1343</v>
      </c>
      <c r="B369" s="264"/>
      <c r="C369" s="269" t="s">
        <v>1271</v>
      </c>
      <c r="D369" s="269"/>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270"/>
      <c r="AY369" s="270"/>
      <c r="AZ369" s="270"/>
      <c r="BA369" s="270"/>
      <c r="BB369" s="270"/>
      <c r="BC369" s="270"/>
      <c r="BD369" s="270"/>
      <c r="BE369" s="270"/>
      <c r="BF369" s="270"/>
      <c r="BG369" s="270"/>
      <c r="BH369" s="270"/>
      <c r="BI369" s="146">
        <f>COUNTIFS($Q$7:$Q$322,"x",BI$7:BI$322,"2")</f>
        <v>0</v>
      </c>
      <c r="BJ369" s="146">
        <f t="shared" ref="BJ369:CV369" si="127">COUNTIFS($Q$7:$Q$322,"x",BJ$7:BJ$322,"2")</f>
        <v>0</v>
      </c>
      <c r="BK369" s="146">
        <f t="shared" si="127"/>
        <v>0</v>
      </c>
      <c r="BL369" s="146">
        <f t="shared" si="127"/>
        <v>0</v>
      </c>
      <c r="BM369" s="146">
        <f t="shared" si="127"/>
        <v>0</v>
      </c>
      <c r="BN369" s="146">
        <f t="shared" si="127"/>
        <v>0</v>
      </c>
      <c r="BO369" s="146">
        <f t="shared" si="127"/>
        <v>0</v>
      </c>
      <c r="BP369" s="146">
        <f t="shared" si="127"/>
        <v>0</v>
      </c>
      <c r="BQ369" s="146">
        <f t="shared" si="127"/>
        <v>0</v>
      </c>
      <c r="BR369" s="146">
        <f t="shared" si="127"/>
        <v>0</v>
      </c>
      <c r="BS369" s="146">
        <f t="shared" si="127"/>
        <v>0</v>
      </c>
      <c r="BT369" s="146">
        <f t="shared" si="127"/>
        <v>0</v>
      </c>
      <c r="BU369" s="146">
        <f t="shared" si="127"/>
        <v>0</v>
      </c>
      <c r="BV369" s="146">
        <f t="shared" si="127"/>
        <v>0</v>
      </c>
      <c r="BW369" s="146">
        <f t="shared" si="127"/>
        <v>0</v>
      </c>
      <c r="BX369" s="146">
        <f t="shared" si="127"/>
        <v>0</v>
      </c>
      <c r="BY369" s="146">
        <f t="shared" si="127"/>
        <v>0</v>
      </c>
      <c r="BZ369" s="146">
        <f t="shared" si="127"/>
        <v>0</v>
      </c>
      <c r="CA369" s="146">
        <f t="shared" si="127"/>
        <v>0</v>
      </c>
      <c r="CB369" s="146">
        <f t="shared" si="127"/>
        <v>0</v>
      </c>
      <c r="CC369" s="146">
        <f t="shared" si="127"/>
        <v>0</v>
      </c>
      <c r="CD369" s="146">
        <f t="shared" si="127"/>
        <v>0</v>
      </c>
      <c r="CE369" s="146">
        <f t="shared" si="127"/>
        <v>0</v>
      </c>
      <c r="CF369" s="146">
        <f t="shared" si="127"/>
        <v>0</v>
      </c>
      <c r="CG369" s="146">
        <f t="shared" si="127"/>
        <v>0</v>
      </c>
      <c r="CH369" s="146">
        <f t="shared" si="127"/>
        <v>0</v>
      </c>
      <c r="CI369" s="146">
        <f t="shared" si="127"/>
        <v>0</v>
      </c>
      <c r="CJ369" s="146">
        <f t="shared" si="127"/>
        <v>0</v>
      </c>
      <c r="CK369" s="146">
        <f t="shared" si="127"/>
        <v>0</v>
      </c>
      <c r="CL369" s="146">
        <f t="shared" si="127"/>
        <v>0</v>
      </c>
      <c r="CM369" s="146">
        <f t="shared" si="127"/>
        <v>0</v>
      </c>
      <c r="CN369" s="146">
        <f t="shared" si="127"/>
        <v>0</v>
      </c>
      <c r="CO369" s="146">
        <f t="shared" si="127"/>
        <v>0</v>
      </c>
      <c r="CP369" s="146">
        <f t="shared" si="127"/>
        <v>0</v>
      </c>
      <c r="CQ369" s="146">
        <f t="shared" si="127"/>
        <v>0</v>
      </c>
      <c r="CR369" s="146">
        <f t="shared" si="127"/>
        <v>0</v>
      </c>
      <c r="CS369" s="146">
        <f t="shared" si="127"/>
        <v>0</v>
      </c>
      <c r="CT369" s="146">
        <f t="shared" si="127"/>
        <v>0</v>
      </c>
      <c r="CU369" s="146">
        <f t="shared" si="127"/>
        <v>0</v>
      </c>
      <c r="CV369" s="146">
        <f t="shared" si="127"/>
        <v>0</v>
      </c>
      <c r="CW369" s="302"/>
      <c r="CX369" s="303"/>
      <c r="CY369" s="303"/>
      <c r="CZ369" s="303"/>
      <c r="DA369" s="303"/>
      <c r="DB369" s="303"/>
      <c r="DC369" s="303"/>
      <c r="DD369" s="303"/>
      <c r="DE369" s="303"/>
      <c r="DF369" s="304"/>
    </row>
    <row r="370" spans="1:110" s="81" customFormat="1" ht="17.25" customHeight="1">
      <c r="A370" s="265"/>
      <c r="B370" s="266"/>
      <c r="C370" s="269" t="s">
        <v>1131</v>
      </c>
      <c r="D370" s="269"/>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0"/>
      <c r="AY370" s="270"/>
      <c r="AZ370" s="270"/>
      <c r="BA370" s="270"/>
      <c r="BB370" s="270"/>
      <c r="BC370" s="270"/>
      <c r="BD370" s="270"/>
      <c r="BE370" s="270"/>
      <c r="BF370" s="270"/>
      <c r="BG370" s="270"/>
      <c r="BH370" s="270"/>
      <c r="BI370" s="146">
        <f>COUNTIFS($Q$7:$Q$322,"x",BI$7:BI$322,"1")</f>
        <v>0</v>
      </c>
      <c r="BJ370" s="146">
        <f t="shared" ref="BJ370:CV370" si="128">COUNTIFS($Q$7:$Q$322,"x",BJ$7:BJ$322,"1")</f>
        <v>0</v>
      </c>
      <c r="BK370" s="146">
        <f t="shared" si="128"/>
        <v>0</v>
      </c>
      <c r="BL370" s="146">
        <f t="shared" si="128"/>
        <v>0</v>
      </c>
      <c r="BM370" s="146">
        <f t="shared" si="128"/>
        <v>0</v>
      </c>
      <c r="BN370" s="146">
        <f t="shared" si="128"/>
        <v>0</v>
      </c>
      <c r="BO370" s="146">
        <f t="shared" si="128"/>
        <v>0</v>
      </c>
      <c r="BP370" s="146">
        <f t="shared" si="128"/>
        <v>0</v>
      </c>
      <c r="BQ370" s="146">
        <f t="shared" si="128"/>
        <v>0</v>
      </c>
      <c r="BR370" s="146">
        <f t="shared" si="128"/>
        <v>0</v>
      </c>
      <c r="BS370" s="146">
        <f t="shared" si="128"/>
        <v>0</v>
      </c>
      <c r="BT370" s="146">
        <f t="shared" si="128"/>
        <v>0</v>
      </c>
      <c r="BU370" s="146">
        <f t="shared" si="128"/>
        <v>0</v>
      </c>
      <c r="BV370" s="146">
        <f t="shared" si="128"/>
        <v>0</v>
      </c>
      <c r="BW370" s="146">
        <f t="shared" si="128"/>
        <v>0</v>
      </c>
      <c r="BX370" s="146">
        <f t="shared" si="128"/>
        <v>0</v>
      </c>
      <c r="BY370" s="146">
        <f t="shared" si="128"/>
        <v>0</v>
      </c>
      <c r="BZ370" s="146">
        <f t="shared" si="128"/>
        <v>0</v>
      </c>
      <c r="CA370" s="146">
        <f t="shared" si="128"/>
        <v>0</v>
      </c>
      <c r="CB370" s="146">
        <f t="shared" si="128"/>
        <v>0</v>
      </c>
      <c r="CC370" s="146">
        <f t="shared" si="128"/>
        <v>0</v>
      </c>
      <c r="CD370" s="146">
        <f t="shared" si="128"/>
        <v>0</v>
      </c>
      <c r="CE370" s="146">
        <f t="shared" si="128"/>
        <v>0</v>
      </c>
      <c r="CF370" s="146">
        <f t="shared" si="128"/>
        <v>0</v>
      </c>
      <c r="CG370" s="146">
        <f t="shared" si="128"/>
        <v>0</v>
      </c>
      <c r="CH370" s="146">
        <f t="shared" si="128"/>
        <v>0</v>
      </c>
      <c r="CI370" s="146">
        <f t="shared" si="128"/>
        <v>0</v>
      </c>
      <c r="CJ370" s="146">
        <f t="shared" si="128"/>
        <v>0</v>
      </c>
      <c r="CK370" s="146">
        <f t="shared" si="128"/>
        <v>0</v>
      </c>
      <c r="CL370" s="146">
        <f t="shared" si="128"/>
        <v>0</v>
      </c>
      <c r="CM370" s="146">
        <f t="shared" si="128"/>
        <v>0</v>
      </c>
      <c r="CN370" s="146">
        <f t="shared" si="128"/>
        <v>0</v>
      </c>
      <c r="CO370" s="146">
        <f t="shared" si="128"/>
        <v>0</v>
      </c>
      <c r="CP370" s="146">
        <f t="shared" si="128"/>
        <v>0</v>
      </c>
      <c r="CQ370" s="146">
        <f t="shared" si="128"/>
        <v>0</v>
      </c>
      <c r="CR370" s="146">
        <f t="shared" si="128"/>
        <v>0</v>
      </c>
      <c r="CS370" s="146">
        <f t="shared" si="128"/>
        <v>0</v>
      </c>
      <c r="CT370" s="146">
        <f t="shared" si="128"/>
        <v>0</v>
      </c>
      <c r="CU370" s="146">
        <f t="shared" si="128"/>
        <v>0</v>
      </c>
      <c r="CV370" s="146">
        <f t="shared" si="128"/>
        <v>0</v>
      </c>
      <c r="CW370" s="305"/>
      <c r="CX370" s="306"/>
      <c r="CY370" s="306"/>
      <c r="CZ370" s="306"/>
      <c r="DA370" s="306"/>
      <c r="DB370" s="306"/>
      <c r="DC370" s="306"/>
      <c r="DD370" s="306"/>
      <c r="DE370" s="306"/>
      <c r="DF370" s="307"/>
    </row>
    <row r="371" spans="1:110" s="81" customFormat="1" ht="17.25" customHeight="1">
      <c r="A371" s="265"/>
      <c r="B371" s="266"/>
      <c r="C371" s="269" t="s">
        <v>1132</v>
      </c>
      <c r="D371" s="269"/>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0"/>
      <c r="AY371" s="270"/>
      <c r="AZ371" s="270"/>
      <c r="BA371" s="270"/>
      <c r="BB371" s="270"/>
      <c r="BC371" s="270"/>
      <c r="BD371" s="270"/>
      <c r="BE371" s="270"/>
      <c r="BF371" s="270"/>
      <c r="BG371" s="270"/>
      <c r="BH371" s="270"/>
      <c r="BI371" s="146">
        <f>COUNTIFS($Q$7:$Q$322,"x",BI$7:BI$322,"0")</f>
        <v>0</v>
      </c>
      <c r="BJ371" s="146">
        <f t="shared" ref="BJ371:CV371" si="129">COUNTIFS($Q$7:$Q$322,"x",BJ$7:BJ$322,"0")</f>
        <v>0</v>
      </c>
      <c r="BK371" s="146">
        <f t="shared" si="129"/>
        <v>0</v>
      </c>
      <c r="BL371" s="146">
        <f t="shared" si="129"/>
        <v>0</v>
      </c>
      <c r="BM371" s="146">
        <f t="shared" si="129"/>
        <v>0</v>
      </c>
      <c r="BN371" s="146">
        <f t="shared" si="129"/>
        <v>0</v>
      </c>
      <c r="BO371" s="146">
        <f t="shared" si="129"/>
        <v>0</v>
      </c>
      <c r="BP371" s="146">
        <f t="shared" si="129"/>
        <v>0</v>
      </c>
      <c r="BQ371" s="146">
        <f t="shared" si="129"/>
        <v>0</v>
      </c>
      <c r="BR371" s="146">
        <f t="shared" si="129"/>
        <v>0</v>
      </c>
      <c r="BS371" s="146">
        <f t="shared" si="129"/>
        <v>0</v>
      </c>
      <c r="BT371" s="146">
        <f t="shared" si="129"/>
        <v>0</v>
      </c>
      <c r="BU371" s="146">
        <f t="shared" si="129"/>
        <v>0</v>
      </c>
      <c r="BV371" s="146">
        <f t="shared" si="129"/>
        <v>0</v>
      </c>
      <c r="BW371" s="146">
        <f t="shared" si="129"/>
        <v>0</v>
      </c>
      <c r="BX371" s="146">
        <f t="shared" si="129"/>
        <v>0</v>
      </c>
      <c r="BY371" s="146">
        <f t="shared" si="129"/>
        <v>0</v>
      </c>
      <c r="BZ371" s="146">
        <f t="shared" si="129"/>
        <v>0</v>
      </c>
      <c r="CA371" s="146">
        <f t="shared" si="129"/>
        <v>0</v>
      </c>
      <c r="CB371" s="146">
        <f t="shared" si="129"/>
        <v>0</v>
      </c>
      <c r="CC371" s="146">
        <f t="shared" si="129"/>
        <v>0</v>
      </c>
      <c r="CD371" s="146">
        <f t="shared" si="129"/>
        <v>0</v>
      </c>
      <c r="CE371" s="146">
        <f t="shared" si="129"/>
        <v>0</v>
      </c>
      <c r="CF371" s="146">
        <f t="shared" si="129"/>
        <v>0</v>
      </c>
      <c r="CG371" s="146">
        <f t="shared" si="129"/>
        <v>0</v>
      </c>
      <c r="CH371" s="146">
        <f t="shared" si="129"/>
        <v>0</v>
      </c>
      <c r="CI371" s="146">
        <f t="shared" si="129"/>
        <v>0</v>
      </c>
      <c r="CJ371" s="146">
        <f t="shared" si="129"/>
        <v>0</v>
      </c>
      <c r="CK371" s="146">
        <f t="shared" si="129"/>
        <v>0</v>
      </c>
      <c r="CL371" s="146">
        <f t="shared" si="129"/>
        <v>0</v>
      </c>
      <c r="CM371" s="146">
        <f t="shared" si="129"/>
        <v>0</v>
      </c>
      <c r="CN371" s="146">
        <f t="shared" si="129"/>
        <v>0</v>
      </c>
      <c r="CO371" s="146">
        <f t="shared" si="129"/>
        <v>0</v>
      </c>
      <c r="CP371" s="146">
        <f t="shared" si="129"/>
        <v>0</v>
      </c>
      <c r="CQ371" s="146">
        <f t="shared" si="129"/>
        <v>0</v>
      </c>
      <c r="CR371" s="146">
        <f t="shared" si="129"/>
        <v>0</v>
      </c>
      <c r="CS371" s="146">
        <f t="shared" si="129"/>
        <v>0</v>
      </c>
      <c r="CT371" s="146">
        <f t="shared" si="129"/>
        <v>0</v>
      </c>
      <c r="CU371" s="146">
        <f t="shared" si="129"/>
        <v>0</v>
      </c>
      <c r="CV371" s="146">
        <f t="shared" si="129"/>
        <v>0</v>
      </c>
      <c r="CW371" s="305"/>
      <c r="CX371" s="306"/>
      <c r="CY371" s="306"/>
      <c r="CZ371" s="306"/>
      <c r="DA371" s="306"/>
      <c r="DB371" s="306"/>
      <c r="DC371" s="306"/>
      <c r="DD371" s="306"/>
      <c r="DE371" s="306"/>
      <c r="DF371" s="307"/>
    </row>
    <row r="372" spans="1:110" s="81" customFormat="1" ht="17.25" customHeight="1">
      <c r="A372" s="265"/>
      <c r="B372" s="266"/>
      <c r="C372" s="269" t="s">
        <v>1273</v>
      </c>
      <c r="D372" s="269"/>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70"/>
      <c r="AO372" s="270"/>
      <c r="AP372" s="270"/>
      <c r="AQ372" s="270"/>
      <c r="AR372" s="270"/>
      <c r="AS372" s="270"/>
      <c r="AT372" s="270"/>
      <c r="AU372" s="270"/>
      <c r="AV372" s="270"/>
      <c r="AW372" s="270"/>
      <c r="AX372" s="270"/>
      <c r="AY372" s="270"/>
      <c r="AZ372" s="270"/>
      <c r="BA372" s="270"/>
      <c r="BB372" s="270"/>
      <c r="BC372" s="270"/>
      <c r="BD372" s="270"/>
      <c r="BE372" s="270"/>
      <c r="BF372" s="270"/>
      <c r="BG372" s="270"/>
      <c r="BH372" s="270"/>
      <c r="BI372" s="146">
        <f>COUNTIFS($Q$7:$Q$322,"x",BI$7:BI$322,"kđg")</f>
        <v>0</v>
      </c>
      <c r="BJ372" s="146">
        <f t="shared" ref="BJ372:CV372" si="130">COUNTIFS($Q$7:$Q$322,"x",BJ$7:BJ$322,"kđg")</f>
        <v>0</v>
      </c>
      <c r="BK372" s="146">
        <f t="shared" si="130"/>
        <v>0</v>
      </c>
      <c r="BL372" s="146">
        <f t="shared" si="130"/>
        <v>0</v>
      </c>
      <c r="BM372" s="146">
        <f t="shared" si="130"/>
        <v>0</v>
      </c>
      <c r="BN372" s="146">
        <f t="shared" si="130"/>
        <v>0</v>
      </c>
      <c r="BO372" s="146">
        <f t="shared" si="130"/>
        <v>0</v>
      </c>
      <c r="BP372" s="146">
        <f t="shared" si="130"/>
        <v>0</v>
      </c>
      <c r="BQ372" s="146">
        <f t="shared" si="130"/>
        <v>0</v>
      </c>
      <c r="BR372" s="146">
        <f t="shared" si="130"/>
        <v>0</v>
      </c>
      <c r="BS372" s="146">
        <f t="shared" si="130"/>
        <v>0</v>
      </c>
      <c r="BT372" s="146">
        <f t="shared" si="130"/>
        <v>0</v>
      </c>
      <c r="BU372" s="146">
        <f t="shared" si="130"/>
        <v>0</v>
      </c>
      <c r="BV372" s="146">
        <f t="shared" si="130"/>
        <v>0</v>
      </c>
      <c r="BW372" s="146">
        <f t="shared" si="130"/>
        <v>0</v>
      </c>
      <c r="BX372" s="146">
        <f t="shared" si="130"/>
        <v>0</v>
      </c>
      <c r="BY372" s="146">
        <f t="shared" si="130"/>
        <v>0</v>
      </c>
      <c r="BZ372" s="146">
        <f t="shared" si="130"/>
        <v>0</v>
      </c>
      <c r="CA372" s="146">
        <f t="shared" si="130"/>
        <v>0</v>
      </c>
      <c r="CB372" s="146">
        <f t="shared" si="130"/>
        <v>0</v>
      </c>
      <c r="CC372" s="146">
        <f t="shared" si="130"/>
        <v>0</v>
      </c>
      <c r="CD372" s="146">
        <f t="shared" si="130"/>
        <v>0</v>
      </c>
      <c r="CE372" s="146">
        <f t="shared" si="130"/>
        <v>0</v>
      </c>
      <c r="CF372" s="146">
        <f t="shared" si="130"/>
        <v>0</v>
      </c>
      <c r="CG372" s="146">
        <f t="shared" si="130"/>
        <v>0</v>
      </c>
      <c r="CH372" s="146">
        <f t="shared" si="130"/>
        <v>0</v>
      </c>
      <c r="CI372" s="146">
        <f t="shared" si="130"/>
        <v>0</v>
      </c>
      <c r="CJ372" s="146">
        <f t="shared" si="130"/>
        <v>0</v>
      </c>
      <c r="CK372" s="146">
        <f t="shared" si="130"/>
        <v>0</v>
      </c>
      <c r="CL372" s="146">
        <f t="shared" si="130"/>
        <v>0</v>
      </c>
      <c r="CM372" s="146">
        <f t="shared" si="130"/>
        <v>0</v>
      </c>
      <c r="CN372" s="146">
        <f t="shared" si="130"/>
        <v>0</v>
      </c>
      <c r="CO372" s="146">
        <f t="shared" si="130"/>
        <v>0</v>
      </c>
      <c r="CP372" s="146">
        <f t="shared" si="130"/>
        <v>0</v>
      </c>
      <c r="CQ372" s="146">
        <f t="shared" si="130"/>
        <v>0</v>
      </c>
      <c r="CR372" s="146">
        <f t="shared" si="130"/>
        <v>0</v>
      </c>
      <c r="CS372" s="146">
        <f t="shared" si="130"/>
        <v>0</v>
      </c>
      <c r="CT372" s="146">
        <f t="shared" si="130"/>
        <v>0</v>
      </c>
      <c r="CU372" s="146">
        <f t="shared" si="130"/>
        <v>0</v>
      </c>
      <c r="CV372" s="146">
        <f t="shared" si="130"/>
        <v>0</v>
      </c>
      <c r="CW372" s="305"/>
      <c r="CX372" s="306"/>
      <c r="CY372" s="306"/>
      <c r="CZ372" s="306"/>
      <c r="DA372" s="306"/>
      <c r="DB372" s="306"/>
      <c r="DC372" s="306"/>
      <c r="DD372" s="306"/>
      <c r="DE372" s="306"/>
      <c r="DF372" s="307"/>
    </row>
    <row r="373" spans="1:110" s="81" customFormat="1" ht="17.25" customHeight="1">
      <c r="A373" s="265"/>
      <c r="B373" s="266"/>
      <c r="C373" s="269" t="s">
        <v>1272</v>
      </c>
      <c r="D373" s="269"/>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0"/>
      <c r="AQ373" s="270"/>
      <c r="AR373" s="270"/>
      <c r="AS373" s="270"/>
      <c r="AT373" s="270"/>
      <c r="AU373" s="270"/>
      <c r="AV373" s="270"/>
      <c r="AW373" s="270"/>
      <c r="AX373" s="270"/>
      <c r="AY373" s="270"/>
      <c r="AZ373" s="270"/>
      <c r="BA373" s="270"/>
      <c r="BB373" s="270"/>
      <c r="BC373" s="270"/>
      <c r="BD373" s="270"/>
      <c r="BE373" s="270"/>
      <c r="BF373" s="270"/>
      <c r="BG373" s="270"/>
      <c r="BH373" s="270"/>
      <c r="BI373" s="147" t="e">
        <f>BI372/(BI369+BI370+BI371+BI372)</f>
        <v>#DIV/0!</v>
      </c>
      <c r="BJ373" s="147" t="e">
        <f t="shared" ref="BJ373:CV373" si="131">BJ372/(BJ369+BJ370+BJ371+BJ372)</f>
        <v>#DIV/0!</v>
      </c>
      <c r="BK373" s="147" t="e">
        <f t="shared" si="131"/>
        <v>#DIV/0!</v>
      </c>
      <c r="BL373" s="147" t="e">
        <f t="shared" si="131"/>
        <v>#DIV/0!</v>
      </c>
      <c r="BM373" s="147" t="e">
        <f t="shared" si="131"/>
        <v>#DIV/0!</v>
      </c>
      <c r="BN373" s="147" t="e">
        <f t="shared" si="131"/>
        <v>#DIV/0!</v>
      </c>
      <c r="BO373" s="147" t="e">
        <f t="shared" si="131"/>
        <v>#DIV/0!</v>
      </c>
      <c r="BP373" s="147" t="e">
        <f t="shared" si="131"/>
        <v>#DIV/0!</v>
      </c>
      <c r="BQ373" s="147" t="e">
        <f t="shared" si="131"/>
        <v>#DIV/0!</v>
      </c>
      <c r="BR373" s="147" t="e">
        <f t="shared" si="131"/>
        <v>#DIV/0!</v>
      </c>
      <c r="BS373" s="147" t="e">
        <f t="shared" si="131"/>
        <v>#DIV/0!</v>
      </c>
      <c r="BT373" s="147" t="e">
        <f t="shared" si="131"/>
        <v>#DIV/0!</v>
      </c>
      <c r="BU373" s="147" t="e">
        <f t="shared" si="131"/>
        <v>#DIV/0!</v>
      </c>
      <c r="BV373" s="147" t="e">
        <f t="shared" si="131"/>
        <v>#DIV/0!</v>
      </c>
      <c r="BW373" s="147" t="e">
        <f t="shared" si="131"/>
        <v>#DIV/0!</v>
      </c>
      <c r="BX373" s="147" t="e">
        <f t="shared" si="131"/>
        <v>#DIV/0!</v>
      </c>
      <c r="BY373" s="147" t="e">
        <f t="shared" si="131"/>
        <v>#DIV/0!</v>
      </c>
      <c r="BZ373" s="147" t="e">
        <f t="shared" si="131"/>
        <v>#DIV/0!</v>
      </c>
      <c r="CA373" s="147" t="e">
        <f t="shared" si="131"/>
        <v>#DIV/0!</v>
      </c>
      <c r="CB373" s="147" t="e">
        <f t="shared" si="131"/>
        <v>#DIV/0!</v>
      </c>
      <c r="CC373" s="147" t="e">
        <f t="shared" si="131"/>
        <v>#DIV/0!</v>
      </c>
      <c r="CD373" s="147" t="e">
        <f t="shared" si="131"/>
        <v>#DIV/0!</v>
      </c>
      <c r="CE373" s="147" t="e">
        <f t="shared" si="131"/>
        <v>#DIV/0!</v>
      </c>
      <c r="CF373" s="147" t="e">
        <f t="shared" si="131"/>
        <v>#DIV/0!</v>
      </c>
      <c r="CG373" s="147" t="e">
        <f t="shared" si="131"/>
        <v>#DIV/0!</v>
      </c>
      <c r="CH373" s="147" t="e">
        <f t="shared" si="131"/>
        <v>#DIV/0!</v>
      </c>
      <c r="CI373" s="147" t="e">
        <f t="shared" si="131"/>
        <v>#DIV/0!</v>
      </c>
      <c r="CJ373" s="147" t="e">
        <f t="shared" si="131"/>
        <v>#DIV/0!</v>
      </c>
      <c r="CK373" s="147" t="e">
        <f t="shared" si="131"/>
        <v>#DIV/0!</v>
      </c>
      <c r="CL373" s="147" t="e">
        <f t="shared" si="131"/>
        <v>#DIV/0!</v>
      </c>
      <c r="CM373" s="147" t="e">
        <f t="shared" si="131"/>
        <v>#DIV/0!</v>
      </c>
      <c r="CN373" s="147" t="e">
        <f t="shared" si="131"/>
        <v>#DIV/0!</v>
      </c>
      <c r="CO373" s="147" t="e">
        <f t="shared" si="131"/>
        <v>#DIV/0!</v>
      </c>
      <c r="CP373" s="147" t="e">
        <f t="shared" si="131"/>
        <v>#DIV/0!</v>
      </c>
      <c r="CQ373" s="147" t="e">
        <f t="shared" si="131"/>
        <v>#DIV/0!</v>
      </c>
      <c r="CR373" s="147" t="e">
        <f t="shared" si="131"/>
        <v>#DIV/0!</v>
      </c>
      <c r="CS373" s="147" t="e">
        <f t="shared" si="131"/>
        <v>#DIV/0!</v>
      </c>
      <c r="CT373" s="147" t="e">
        <f t="shared" si="131"/>
        <v>#DIV/0!</v>
      </c>
      <c r="CU373" s="147" t="e">
        <f t="shared" si="131"/>
        <v>#DIV/0!</v>
      </c>
      <c r="CV373" s="147" t="e">
        <f t="shared" si="131"/>
        <v>#DIV/0!</v>
      </c>
      <c r="CW373" s="308"/>
      <c r="CX373" s="309"/>
      <c r="CY373" s="309"/>
      <c r="CZ373" s="309"/>
      <c r="DA373" s="309"/>
      <c r="DB373" s="309"/>
      <c r="DC373" s="309"/>
      <c r="DD373" s="309"/>
      <c r="DE373" s="309"/>
      <c r="DF373" s="310"/>
    </row>
    <row r="374" spans="1:110" s="81" customFormat="1" ht="17.25" customHeight="1">
      <c r="A374" s="265"/>
      <c r="B374" s="266"/>
      <c r="C374" s="271" t="s">
        <v>1269</v>
      </c>
      <c r="D374" s="271"/>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270"/>
      <c r="AP374" s="270"/>
      <c r="AQ374" s="270"/>
      <c r="AR374" s="270"/>
      <c r="AS374" s="270"/>
      <c r="AT374" s="270"/>
      <c r="AU374" s="270"/>
      <c r="AV374" s="270"/>
      <c r="AW374" s="270"/>
      <c r="AX374" s="270"/>
      <c r="AY374" s="270"/>
      <c r="AZ374" s="270"/>
      <c r="BA374" s="270"/>
      <c r="BB374" s="270"/>
      <c r="BC374" s="270"/>
      <c r="BD374" s="270"/>
      <c r="BE374" s="270"/>
      <c r="BF374" s="270"/>
      <c r="BG374" s="270"/>
      <c r="BH374" s="270"/>
      <c r="BI374" s="148" t="e">
        <f>(((BI369*2)+(BI370*1)+(BI371*0)))/(BI369+BI370+BI371)</f>
        <v>#DIV/0!</v>
      </c>
      <c r="BJ374" s="148" t="e">
        <f t="shared" ref="BJ374:CV374" si="132">(((BJ369*2)+(BJ370*1)+(BJ371*0)))/(BJ369+BJ370+BJ371)</f>
        <v>#DIV/0!</v>
      </c>
      <c r="BK374" s="148" t="e">
        <f t="shared" si="132"/>
        <v>#DIV/0!</v>
      </c>
      <c r="BL374" s="148" t="e">
        <f t="shared" si="132"/>
        <v>#DIV/0!</v>
      </c>
      <c r="BM374" s="148" t="e">
        <f t="shared" si="132"/>
        <v>#DIV/0!</v>
      </c>
      <c r="BN374" s="148" t="e">
        <f t="shared" si="132"/>
        <v>#DIV/0!</v>
      </c>
      <c r="BO374" s="148" t="e">
        <f t="shared" si="132"/>
        <v>#DIV/0!</v>
      </c>
      <c r="BP374" s="148" t="e">
        <f t="shared" si="132"/>
        <v>#DIV/0!</v>
      </c>
      <c r="BQ374" s="148" t="e">
        <f t="shared" si="132"/>
        <v>#DIV/0!</v>
      </c>
      <c r="BR374" s="148" t="e">
        <f t="shared" si="132"/>
        <v>#DIV/0!</v>
      </c>
      <c r="BS374" s="148" t="e">
        <f t="shared" si="132"/>
        <v>#DIV/0!</v>
      </c>
      <c r="BT374" s="148" t="e">
        <f t="shared" si="132"/>
        <v>#DIV/0!</v>
      </c>
      <c r="BU374" s="148" t="e">
        <f t="shared" si="132"/>
        <v>#DIV/0!</v>
      </c>
      <c r="BV374" s="148" t="e">
        <f t="shared" si="132"/>
        <v>#DIV/0!</v>
      </c>
      <c r="BW374" s="148" t="e">
        <f t="shared" si="132"/>
        <v>#DIV/0!</v>
      </c>
      <c r="BX374" s="148" t="e">
        <f t="shared" si="132"/>
        <v>#DIV/0!</v>
      </c>
      <c r="BY374" s="148" t="e">
        <f t="shared" si="132"/>
        <v>#DIV/0!</v>
      </c>
      <c r="BZ374" s="148" t="e">
        <f t="shared" si="132"/>
        <v>#DIV/0!</v>
      </c>
      <c r="CA374" s="148" t="e">
        <f t="shared" si="132"/>
        <v>#DIV/0!</v>
      </c>
      <c r="CB374" s="148" t="e">
        <f t="shared" si="132"/>
        <v>#DIV/0!</v>
      </c>
      <c r="CC374" s="148" t="e">
        <f t="shared" si="132"/>
        <v>#DIV/0!</v>
      </c>
      <c r="CD374" s="148" t="e">
        <f t="shared" si="132"/>
        <v>#DIV/0!</v>
      </c>
      <c r="CE374" s="148" t="e">
        <f t="shared" si="132"/>
        <v>#DIV/0!</v>
      </c>
      <c r="CF374" s="148" t="e">
        <f t="shared" si="132"/>
        <v>#DIV/0!</v>
      </c>
      <c r="CG374" s="148" t="e">
        <f t="shared" si="132"/>
        <v>#DIV/0!</v>
      </c>
      <c r="CH374" s="148" t="e">
        <f t="shared" si="132"/>
        <v>#DIV/0!</v>
      </c>
      <c r="CI374" s="148" t="e">
        <f t="shared" si="132"/>
        <v>#DIV/0!</v>
      </c>
      <c r="CJ374" s="148" t="e">
        <f t="shared" si="132"/>
        <v>#DIV/0!</v>
      </c>
      <c r="CK374" s="148" t="e">
        <f t="shared" si="132"/>
        <v>#DIV/0!</v>
      </c>
      <c r="CL374" s="148" t="e">
        <f t="shared" si="132"/>
        <v>#DIV/0!</v>
      </c>
      <c r="CM374" s="148" t="e">
        <f t="shared" si="132"/>
        <v>#DIV/0!</v>
      </c>
      <c r="CN374" s="148" t="e">
        <f t="shared" si="132"/>
        <v>#DIV/0!</v>
      </c>
      <c r="CO374" s="148" t="e">
        <f t="shared" si="132"/>
        <v>#DIV/0!</v>
      </c>
      <c r="CP374" s="148" t="e">
        <f t="shared" si="132"/>
        <v>#DIV/0!</v>
      </c>
      <c r="CQ374" s="148" t="e">
        <f t="shared" si="132"/>
        <v>#DIV/0!</v>
      </c>
      <c r="CR374" s="148" t="e">
        <f t="shared" si="132"/>
        <v>#DIV/0!</v>
      </c>
      <c r="CS374" s="148" t="e">
        <f t="shared" si="132"/>
        <v>#DIV/0!</v>
      </c>
      <c r="CT374" s="148" t="e">
        <f t="shared" si="132"/>
        <v>#DIV/0!</v>
      </c>
      <c r="CU374" s="148" t="e">
        <f t="shared" si="132"/>
        <v>#DIV/0!</v>
      </c>
      <c r="CV374" s="148" t="e">
        <f t="shared" si="132"/>
        <v>#DIV/0!</v>
      </c>
      <c r="CW374" s="272">
        <f>COUNTIF(BI375:CV375,"Đ")</f>
        <v>0</v>
      </c>
      <c r="CX374" s="273" t="e">
        <f>CW374/(CW374+CY374+DA374+DC374)</f>
        <v>#DIV/0!</v>
      </c>
      <c r="CY374" s="274">
        <f>COUNTIF(BI375:CV375,"CCG")</f>
        <v>0</v>
      </c>
      <c r="CZ374" s="273" t="e">
        <f>CY374/(CW374+CY374+DA374+DC374)</f>
        <v>#DIV/0!</v>
      </c>
      <c r="DA374" s="274">
        <f>COUNTIF(BI375:CV375,"CĐ")</f>
        <v>0</v>
      </c>
      <c r="DB374" s="273" t="e">
        <f>DA374/(CW374+CY374+DA374+DC374)</f>
        <v>#DIV/0!</v>
      </c>
      <c r="DC374" s="274">
        <f>COUNTIF(BI375:CV375,"KĐG")</f>
        <v>0</v>
      </c>
      <c r="DD374" s="273" t="e">
        <f>DC374/(CW374+CY374+DA374+DC374)</f>
        <v>#DIV/0!</v>
      </c>
      <c r="DE374" s="275" t="e">
        <f>(((CW374*2)+(CY374*1)+(DA374*0)))/(CW374+CY374+DA374)</f>
        <v>#DIV/0!</v>
      </c>
      <c r="DF374" s="276" t="e">
        <f>IF(DD374&gt;=50%,"KĐG",IF(DE374&gt;=1.6,"Đạt",IF(DE374&gt;=1,"Cần cố gắng","Chưa đạt")))</f>
        <v>#DIV/0!</v>
      </c>
    </row>
    <row r="375" spans="1:110" s="81" customFormat="1" ht="17.25" customHeight="1">
      <c r="A375" s="267"/>
      <c r="B375" s="268"/>
      <c r="C375" s="271"/>
      <c r="D375" s="271"/>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70"/>
      <c r="AO375" s="270"/>
      <c r="AP375" s="270"/>
      <c r="AQ375" s="270"/>
      <c r="AR375" s="270"/>
      <c r="AS375" s="270"/>
      <c r="AT375" s="270"/>
      <c r="AU375" s="270"/>
      <c r="AV375" s="270"/>
      <c r="AW375" s="270"/>
      <c r="AX375" s="270"/>
      <c r="AY375" s="270"/>
      <c r="AZ375" s="270"/>
      <c r="BA375" s="270"/>
      <c r="BB375" s="270"/>
      <c r="BC375" s="270"/>
      <c r="BD375" s="270"/>
      <c r="BE375" s="270"/>
      <c r="BF375" s="270"/>
      <c r="BG375" s="270"/>
      <c r="BH375" s="270"/>
      <c r="BI375" s="148" t="e">
        <f>IF(BI373&gt;=50%,"KĐG",IF(BI374&gt;=1.6,"Đ",IF(BI374&gt;=1,"CCG","CĐ")))</f>
        <v>#DIV/0!</v>
      </c>
      <c r="BJ375" s="148" t="e">
        <f t="shared" ref="BJ375:CV375" si="133">IF(BJ373&gt;=50%,"KĐG",IF(BJ374&gt;=1.6,"Đ",IF(BJ374&gt;=1,"CCG","CĐ")))</f>
        <v>#DIV/0!</v>
      </c>
      <c r="BK375" s="148" t="e">
        <f t="shared" si="133"/>
        <v>#DIV/0!</v>
      </c>
      <c r="BL375" s="148" t="e">
        <f t="shared" si="133"/>
        <v>#DIV/0!</v>
      </c>
      <c r="BM375" s="148" t="e">
        <f t="shared" si="133"/>
        <v>#DIV/0!</v>
      </c>
      <c r="BN375" s="148" t="e">
        <f t="shared" si="133"/>
        <v>#DIV/0!</v>
      </c>
      <c r="BO375" s="148" t="e">
        <f t="shared" si="133"/>
        <v>#DIV/0!</v>
      </c>
      <c r="BP375" s="148" t="e">
        <f t="shared" si="133"/>
        <v>#DIV/0!</v>
      </c>
      <c r="BQ375" s="148" t="e">
        <f t="shared" si="133"/>
        <v>#DIV/0!</v>
      </c>
      <c r="BR375" s="148" t="e">
        <f t="shared" si="133"/>
        <v>#DIV/0!</v>
      </c>
      <c r="BS375" s="148" t="e">
        <f t="shared" si="133"/>
        <v>#DIV/0!</v>
      </c>
      <c r="BT375" s="148" t="e">
        <f t="shared" si="133"/>
        <v>#DIV/0!</v>
      </c>
      <c r="BU375" s="148" t="e">
        <f t="shared" si="133"/>
        <v>#DIV/0!</v>
      </c>
      <c r="BV375" s="148" t="e">
        <f t="shared" si="133"/>
        <v>#DIV/0!</v>
      </c>
      <c r="BW375" s="148" t="e">
        <f t="shared" si="133"/>
        <v>#DIV/0!</v>
      </c>
      <c r="BX375" s="148" t="e">
        <f t="shared" si="133"/>
        <v>#DIV/0!</v>
      </c>
      <c r="BY375" s="148" t="e">
        <f t="shared" si="133"/>
        <v>#DIV/0!</v>
      </c>
      <c r="BZ375" s="148" t="e">
        <f t="shared" si="133"/>
        <v>#DIV/0!</v>
      </c>
      <c r="CA375" s="148" t="e">
        <f t="shared" si="133"/>
        <v>#DIV/0!</v>
      </c>
      <c r="CB375" s="148" t="e">
        <f t="shared" si="133"/>
        <v>#DIV/0!</v>
      </c>
      <c r="CC375" s="148" t="e">
        <f t="shared" si="133"/>
        <v>#DIV/0!</v>
      </c>
      <c r="CD375" s="148" t="e">
        <f t="shared" si="133"/>
        <v>#DIV/0!</v>
      </c>
      <c r="CE375" s="148" t="e">
        <f t="shared" si="133"/>
        <v>#DIV/0!</v>
      </c>
      <c r="CF375" s="148" t="e">
        <f t="shared" si="133"/>
        <v>#DIV/0!</v>
      </c>
      <c r="CG375" s="148" t="e">
        <f t="shared" si="133"/>
        <v>#DIV/0!</v>
      </c>
      <c r="CH375" s="148" t="e">
        <f t="shared" si="133"/>
        <v>#DIV/0!</v>
      </c>
      <c r="CI375" s="148" t="e">
        <f t="shared" si="133"/>
        <v>#DIV/0!</v>
      </c>
      <c r="CJ375" s="148" t="e">
        <f t="shared" si="133"/>
        <v>#DIV/0!</v>
      </c>
      <c r="CK375" s="148" t="e">
        <f t="shared" si="133"/>
        <v>#DIV/0!</v>
      </c>
      <c r="CL375" s="148" t="e">
        <f t="shared" si="133"/>
        <v>#DIV/0!</v>
      </c>
      <c r="CM375" s="148" t="e">
        <f t="shared" si="133"/>
        <v>#DIV/0!</v>
      </c>
      <c r="CN375" s="148" t="e">
        <f t="shared" si="133"/>
        <v>#DIV/0!</v>
      </c>
      <c r="CO375" s="148" t="e">
        <f t="shared" si="133"/>
        <v>#DIV/0!</v>
      </c>
      <c r="CP375" s="148" t="e">
        <f t="shared" si="133"/>
        <v>#DIV/0!</v>
      </c>
      <c r="CQ375" s="148" t="e">
        <f t="shared" si="133"/>
        <v>#DIV/0!</v>
      </c>
      <c r="CR375" s="148" t="e">
        <f t="shared" si="133"/>
        <v>#DIV/0!</v>
      </c>
      <c r="CS375" s="148" t="e">
        <f t="shared" si="133"/>
        <v>#DIV/0!</v>
      </c>
      <c r="CT375" s="148" t="e">
        <f t="shared" si="133"/>
        <v>#DIV/0!</v>
      </c>
      <c r="CU375" s="148" t="e">
        <f t="shared" si="133"/>
        <v>#DIV/0!</v>
      </c>
      <c r="CV375" s="148" t="e">
        <f t="shared" si="133"/>
        <v>#DIV/0!</v>
      </c>
      <c r="CW375" s="272"/>
      <c r="CX375" s="273"/>
      <c r="CY375" s="274"/>
      <c r="CZ375" s="273"/>
      <c r="DA375" s="274"/>
      <c r="DB375" s="273"/>
      <c r="DC375" s="274"/>
      <c r="DD375" s="273"/>
      <c r="DE375" s="275"/>
      <c r="DF375" s="277"/>
    </row>
    <row r="376" spans="1:110" s="81" customFormat="1" ht="17.25" customHeight="1">
      <c r="A376" s="278" t="s">
        <v>1344</v>
      </c>
      <c r="B376" s="279"/>
      <c r="C376" s="284" t="s">
        <v>1271</v>
      </c>
      <c r="D376" s="284"/>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5"/>
      <c r="AC376" s="285"/>
      <c r="AD376" s="285"/>
      <c r="AE376" s="285"/>
      <c r="AF376" s="285"/>
      <c r="AG376" s="285"/>
      <c r="AH376" s="285"/>
      <c r="AI376" s="285"/>
      <c r="AJ376" s="285"/>
      <c r="AK376" s="285"/>
      <c r="AL376" s="285"/>
      <c r="AM376" s="285"/>
      <c r="AN376" s="285"/>
      <c r="AO376" s="285"/>
      <c r="AP376" s="285"/>
      <c r="AQ376" s="285"/>
      <c r="AR376" s="285"/>
      <c r="AS376" s="285"/>
      <c r="AT376" s="285"/>
      <c r="AU376" s="285"/>
      <c r="AV376" s="285"/>
      <c r="AW376" s="285"/>
      <c r="AX376" s="285"/>
      <c r="AY376" s="285"/>
      <c r="AZ376" s="285"/>
      <c r="BA376" s="285"/>
      <c r="BB376" s="285"/>
      <c r="BC376" s="285"/>
      <c r="BD376" s="285"/>
      <c r="BE376" s="285"/>
      <c r="BF376" s="285"/>
      <c r="BG376" s="285"/>
      <c r="BH376" s="285"/>
      <c r="BI376" s="143">
        <f>COUNTIFS($R$7:$R$322,"x",BI$7:BI$322,"2")</f>
        <v>0</v>
      </c>
      <c r="BJ376" s="143">
        <f t="shared" ref="BJ376:CV376" si="134">COUNTIFS($R$7:$R$322,"x",BJ$7:BJ$322,"2")</f>
        <v>0</v>
      </c>
      <c r="BK376" s="143">
        <f t="shared" si="134"/>
        <v>0</v>
      </c>
      <c r="BL376" s="143">
        <f t="shared" si="134"/>
        <v>0</v>
      </c>
      <c r="BM376" s="143">
        <f t="shared" si="134"/>
        <v>0</v>
      </c>
      <c r="BN376" s="143">
        <f t="shared" si="134"/>
        <v>0</v>
      </c>
      <c r="BO376" s="143">
        <f t="shared" si="134"/>
        <v>0</v>
      </c>
      <c r="BP376" s="143">
        <f t="shared" si="134"/>
        <v>0</v>
      </c>
      <c r="BQ376" s="143">
        <f t="shared" si="134"/>
        <v>0</v>
      </c>
      <c r="BR376" s="143">
        <f t="shared" si="134"/>
        <v>0</v>
      </c>
      <c r="BS376" s="143">
        <f t="shared" si="134"/>
        <v>0</v>
      </c>
      <c r="BT376" s="143">
        <f t="shared" si="134"/>
        <v>0</v>
      </c>
      <c r="BU376" s="143">
        <f t="shared" si="134"/>
        <v>0</v>
      </c>
      <c r="BV376" s="143">
        <f t="shared" si="134"/>
        <v>0</v>
      </c>
      <c r="BW376" s="143">
        <f t="shared" si="134"/>
        <v>0</v>
      </c>
      <c r="BX376" s="143">
        <f t="shared" si="134"/>
        <v>0</v>
      </c>
      <c r="BY376" s="143">
        <f t="shared" si="134"/>
        <v>0</v>
      </c>
      <c r="BZ376" s="143">
        <f t="shared" si="134"/>
        <v>0</v>
      </c>
      <c r="CA376" s="143">
        <f t="shared" si="134"/>
        <v>0</v>
      </c>
      <c r="CB376" s="143">
        <f t="shared" si="134"/>
        <v>0</v>
      </c>
      <c r="CC376" s="143">
        <f t="shared" si="134"/>
        <v>0</v>
      </c>
      <c r="CD376" s="143">
        <f t="shared" si="134"/>
        <v>0</v>
      </c>
      <c r="CE376" s="143">
        <f t="shared" si="134"/>
        <v>0</v>
      </c>
      <c r="CF376" s="143">
        <f t="shared" si="134"/>
        <v>0</v>
      </c>
      <c r="CG376" s="143">
        <f t="shared" si="134"/>
        <v>0</v>
      </c>
      <c r="CH376" s="143">
        <f t="shared" si="134"/>
        <v>0</v>
      </c>
      <c r="CI376" s="143">
        <f t="shared" si="134"/>
        <v>0</v>
      </c>
      <c r="CJ376" s="143">
        <f t="shared" si="134"/>
        <v>0</v>
      </c>
      <c r="CK376" s="143">
        <f t="shared" si="134"/>
        <v>0</v>
      </c>
      <c r="CL376" s="143">
        <f t="shared" si="134"/>
        <v>0</v>
      </c>
      <c r="CM376" s="143">
        <f t="shared" si="134"/>
        <v>0</v>
      </c>
      <c r="CN376" s="143">
        <f t="shared" si="134"/>
        <v>0</v>
      </c>
      <c r="CO376" s="143">
        <f t="shared" si="134"/>
        <v>0</v>
      </c>
      <c r="CP376" s="143">
        <f t="shared" si="134"/>
        <v>0</v>
      </c>
      <c r="CQ376" s="143">
        <f t="shared" si="134"/>
        <v>0</v>
      </c>
      <c r="CR376" s="143">
        <f t="shared" si="134"/>
        <v>0</v>
      </c>
      <c r="CS376" s="143">
        <f t="shared" si="134"/>
        <v>0</v>
      </c>
      <c r="CT376" s="143">
        <f t="shared" si="134"/>
        <v>0</v>
      </c>
      <c r="CU376" s="143">
        <f t="shared" si="134"/>
        <v>0</v>
      </c>
      <c r="CV376" s="143">
        <f t="shared" si="134"/>
        <v>0</v>
      </c>
      <c r="CW376" s="286"/>
      <c r="CX376" s="287"/>
      <c r="CY376" s="287"/>
      <c r="CZ376" s="287"/>
      <c r="DA376" s="287"/>
      <c r="DB376" s="287"/>
      <c r="DC376" s="287"/>
      <c r="DD376" s="287"/>
      <c r="DE376" s="287"/>
      <c r="DF376" s="288"/>
    </row>
    <row r="377" spans="1:110" s="81" customFormat="1" ht="17.25" customHeight="1">
      <c r="A377" s="280"/>
      <c r="B377" s="281"/>
      <c r="C377" s="284" t="s">
        <v>1131</v>
      </c>
      <c r="D377" s="284"/>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c r="AA377" s="285"/>
      <c r="AB377" s="285"/>
      <c r="AC377" s="285"/>
      <c r="AD377" s="285"/>
      <c r="AE377" s="285"/>
      <c r="AF377" s="285"/>
      <c r="AG377" s="285"/>
      <c r="AH377" s="285"/>
      <c r="AI377" s="285"/>
      <c r="AJ377" s="285"/>
      <c r="AK377" s="285"/>
      <c r="AL377" s="285"/>
      <c r="AM377" s="285"/>
      <c r="AN377" s="285"/>
      <c r="AO377" s="285"/>
      <c r="AP377" s="285"/>
      <c r="AQ377" s="285"/>
      <c r="AR377" s="285"/>
      <c r="AS377" s="285"/>
      <c r="AT377" s="285"/>
      <c r="AU377" s="285"/>
      <c r="AV377" s="285"/>
      <c r="AW377" s="285"/>
      <c r="AX377" s="285"/>
      <c r="AY377" s="285"/>
      <c r="AZ377" s="285"/>
      <c r="BA377" s="285"/>
      <c r="BB377" s="285"/>
      <c r="BC377" s="285"/>
      <c r="BD377" s="285"/>
      <c r="BE377" s="285"/>
      <c r="BF377" s="285"/>
      <c r="BG377" s="285"/>
      <c r="BH377" s="285"/>
      <c r="BI377" s="143">
        <f>COUNTIFS($R$7:$R$322,"x",BI$7:BI$322,"1")</f>
        <v>0</v>
      </c>
      <c r="BJ377" s="143">
        <f t="shared" ref="BJ377:CV377" si="135">COUNTIFS($R$7:$R$322,"x",BJ$7:BJ$322,"1")</f>
        <v>0</v>
      </c>
      <c r="BK377" s="143">
        <f t="shared" si="135"/>
        <v>0</v>
      </c>
      <c r="BL377" s="143">
        <f t="shared" si="135"/>
        <v>0</v>
      </c>
      <c r="BM377" s="143">
        <f t="shared" si="135"/>
        <v>0</v>
      </c>
      <c r="BN377" s="143">
        <f t="shared" si="135"/>
        <v>0</v>
      </c>
      <c r="BO377" s="143">
        <f t="shared" si="135"/>
        <v>0</v>
      </c>
      <c r="BP377" s="143">
        <f t="shared" si="135"/>
        <v>0</v>
      </c>
      <c r="BQ377" s="143">
        <f t="shared" si="135"/>
        <v>0</v>
      </c>
      <c r="BR377" s="143">
        <f t="shared" si="135"/>
        <v>0</v>
      </c>
      <c r="BS377" s="143">
        <f t="shared" si="135"/>
        <v>0</v>
      </c>
      <c r="BT377" s="143">
        <f t="shared" si="135"/>
        <v>0</v>
      </c>
      <c r="BU377" s="143">
        <f t="shared" si="135"/>
        <v>0</v>
      </c>
      <c r="BV377" s="143">
        <f t="shared" si="135"/>
        <v>0</v>
      </c>
      <c r="BW377" s="143">
        <f t="shared" si="135"/>
        <v>0</v>
      </c>
      <c r="BX377" s="143">
        <f t="shared" si="135"/>
        <v>0</v>
      </c>
      <c r="BY377" s="143">
        <f t="shared" si="135"/>
        <v>0</v>
      </c>
      <c r="BZ377" s="143">
        <f t="shared" si="135"/>
        <v>0</v>
      </c>
      <c r="CA377" s="143">
        <f t="shared" si="135"/>
        <v>0</v>
      </c>
      <c r="CB377" s="143">
        <f t="shared" si="135"/>
        <v>0</v>
      </c>
      <c r="CC377" s="143">
        <f t="shared" si="135"/>
        <v>0</v>
      </c>
      <c r="CD377" s="143">
        <f t="shared" si="135"/>
        <v>0</v>
      </c>
      <c r="CE377" s="143">
        <f t="shared" si="135"/>
        <v>0</v>
      </c>
      <c r="CF377" s="143">
        <f t="shared" si="135"/>
        <v>0</v>
      </c>
      <c r="CG377" s="143">
        <f t="shared" si="135"/>
        <v>0</v>
      </c>
      <c r="CH377" s="143">
        <f t="shared" si="135"/>
        <v>0</v>
      </c>
      <c r="CI377" s="143">
        <f t="shared" si="135"/>
        <v>0</v>
      </c>
      <c r="CJ377" s="143">
        <f t="shared" si="135"/>
        <v>0</v>
      </c>
      <c r="CK377" s="143">
        <f t="shared" si="135"/>
        <v>0</v>
      </c>
      <c r="CL377" s="143">
        <f t="shared" si="135"/>
        <v>0</v>
      </c>
      <c r="CM377" s="143">
        <f t="shared" si="135"/>
        <v>0</v>
      </c>
      <c r="CN377" s="143">
        <f t="shared" si="135"/>
        <v>0</v>
      </c>
      <c r="CO377" s="143">
        <f t="shared" si="135"/>
        <v>0</v>
      </c>
      <c r="CP377" s="143">
        <f t="shared" si="135"/>
        <v>0</v>
      </c>
      <c r="CQ377" s="143">
        <f t="shared" si="135"/>
        <v>0</v>
      </c>
      <c r="CR377" s="143">
        <f t="shared" si="135"/>
        <v>0</v>
      </c>
      <c r="CS377" s="143">
        <f t="shared" si="135"/>
        <v>0</v>
      </c>
      <c r="CT377" s="143">
        <f t="shared" si="135"/>
        <v>0</v>
      </c>
      <c r="CU377" s="143">
        <f t="shared" si="135"/>
        <v>0</v>
      </c>
      <c r="CV377" s="143">
        <f t="shared" si="135"/>
        <v>0</v>
      </c>
      <c r="CW377" s="289"/>
      <c r="CX377" s="290"/>
      <c r="CY377" s="290"/>
      <c r="CZ377" s="290"/>
      <c r="DA377" s="290"/>
      <c r="DB377" s="290"/>
      <c r="DC377" s="290"/>
      <c r="DD377" s="290"/>
      <c r="DE377" s="290"/>
      <c r="DF377" s="291"/>
    </row>
    <row r="378" spans="1:110" s="81" customFormat="1" ht="17.25" customHeight="1">
      <c r="A378" s="280"/>
      <c r="B378" s="281"/>
      <c r="C378" s="284" t="s">
        <v>1132</v>
      </c>
      <c r="D378" s="284"/>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c r="AJ378" s="285"/>
      <c r="AK378" s="285"/>
      <c r="AL378" s="285"/>
      <c r="AM378" s="285"/>
      <c r="AN378" s="285"/>
      <c r="AO378" s="285"/>
      <c r="AP378" s="285"/>
      <c r="AQ378" s="285"/>
      <c r="AR378" s="285"/>
      <c r="AS378" s="285"/>
      <c r="AT378" s="285"/>
      <c r="AU378" s="285"/>
      <c r="AV378" s="285"/>
      <c r="AW378" s="285"/>
      <c r="AX378" s="285"/>
      <c r="AY378" s="285"/>
      <c r="AZ378" s="285"/>
      <c r="BA378" s="285"/>
      <c r="BB378" s="285"/>
      <c r="BC378" s="285"/>
      <c r="BD378" s="285"/>
      <c r="BE378" s="285"/>
      <c r="BF378" s="285"/>
      <c r="BG378" s="285"/>
      <c r="BH378" s="285"/>
      <c r="BI378" s="143">
        <f>COUNTIFS($R$7:$R$322,"x",BI$7:BI$322,"0")</f>
        <v>0</v>
      </c>
      <c r="BJ378" s="143">
        <f t="shared" ref="BJ378:CV378" si="136">COUNTIFS($R$7:$R$322,"x",BJ$7:BJ$322,"0")</f>
        <v>0</v>
      </c>
      <c r="BK378" s="143">
        <f t="shared" si="136"/>
        <v>0</v>
      </c>
      <c r="BL378" s="143">
        <f t="shared" si="136"/>
        <v>0</v>
      </c>
      <c r="BM378" s="143">
        <f t="shared" si="136"/>
        <v>0</v>
      </c>
      <c r="BN378" s="143">
        <f t="shared" si="136"/>
        <v>0</v>
      </c>
      <c r="BO378" s="143">
        <f t="shared" si="136"/>
        <v>0</v>
      </c>
      <c r="BP378" s="143">
        <f t="shared" si="136"/>
        <v>0</v>
      </c>
      <c r="BQ378" s="143">
        <f t="shared" si="136"/>
        <v>0</v>
      </c>
      <c r="BR378" s="143">
        <f t="shared" si="136"/>
        <v>0</v>
      </c>
      <c r="BS378" s="143">
        <f t="shared" si="136"/>
        <v>0</v>
      </c>
      <c r="BT378" s="143">
        <f t="shared" si="136"/>
        <v>0</v>
      </c>
      <c r="BU378" s="143">
        <f t="shared" si="136"/>
        <v>0</v>
      </c>
      <c r="BV378" s="143">
        <f t="shared" si="136"/>
        <v>0</v>
      </c>
      <c r="BW378" s="143">
        <f t="shared" si="136"/>
        <v>0</v>
      </c>
      <c r="BX378" s="143">
        <f t="shared" si="136"/>
        <v>0</v>
      </c>
      <c r="BY378" s="143">
        <f t="shared" si="136"/>
        <v>0</v>
      </c>
      <c r="BZ378" s="143">
        <f t="shared" si="136"/>
        <v>0</v>
      </c>
      <c r="CA378" s="143">
        <f t="shared" si="136"/>
        <v>0</v>
      </c>
      <c r="CB378" s="143">
        <f t="shared" si="136"/>
        <v>0</v>
      </c>
      <c r="CC378" s="143">
        <f t="shared" si="136"/>
        <v>0</v>
      </c>
      <c r="CD378" s="143">
        <f t="shared" si="136"/>
        <v>0</v>
      </c>
      <c r="CE378" s="143">
        <f t="shared" si="136"/>
        <v>0</v>
      </c>
      <c r="CF378" s="143">
        <f t="shared" si="136"/>
        <v>0</v>
      </c>
      <c r="CG378" s="143">
        <f t="shared" si="136"/>
        <v>0</v>
      </c>
      <c r="CH378" s="143">
        <f t="shared" si="136"/>
        <v>0</v>
      </c>
      <c r="CI378" s="143">
        <f t="shared" si="136"/>
        <v>0</v>
      </c>
      <c r="CJ378" s="143">
        <f t="shared" si="136"/>
        <v>0</v>
      </c>
      <c r="CK378" s="143">
        <f t="shared" si="136"/>
        <v>0</v>
      </c>
      <c r="CL378" s="143">
        <f t="shared" si="136"/>
        <v>0</v>
      </c>
      <c r="CM378" s="143">
        <f t="shared" si="136"/>
        <v>0</v>
      </c>
      <c r="CN378" s="143">
        <f t="shared" si="136"/>
        <v>0</v>
      </c>
      <c r="CO378" s="143">
        <f t="shared" si="136"/>
        <v>0</v>
      </c>
      <c r="CP378" s="143">
        <f t="shared" si="136"/>
        <v>0</v>
      </c>
      <c r="CQ378" s="143">
        <f t="shared" si="136"/>
        <v>0</v>
      </c>
      <c r="CR378" s="143">
        <f t="shared" si="136"/>
        <v>0</v>
      </c>
      <c r="CS378" s="143">
        <f t="shared" si="136"/>
        <v>0</v>
      </c>
      <c r="CT378" s="143">
        <f t="shared" si="136"/>
        <v>0</v>
      </c>
      <c r="CU378" s="143">
        <f t="shared" si="136"/>
        <v>0</v>
      </c>
      <c r="CV378" s="143">
        <f t="shared" si="136"/>
        <v>0</v>
      </c>
      <c r="CW378" s="289"/>
      <c r="CX378" s="290"/>
      <c r="CY378" s="290"/>
      <c r="CZ378" s="290"/>
      <c r="DA378" s="290"/>
      <c r="DB378" s="290"/>
      <c r="DC378" s="290"/>
      <c r="DD378" s="290"/>
      <c r="DE378" s="290"/>
      <c r="DF378" s="291"/>
    </row>
    <row r="379" spans="1:110" s="81" customFormat="1" ht="17.25" customHeight="1">
      <c r="A379" s="280"/>
      <c r="B379" s="281"/>
      <c r="C379" s="284" t="s">
        <v>1273</v>
      </c>
      <c r="D379" s="284"/>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285"/>
      <c r="AF379" s="285"/>
      <c r="AG379" s="285"/>
      <c r="AH379" s="285"/>
      <c r="AI379" s="285"/>
      <c r="AJ379" s="285"/>
      <c r="AK379" s="285"/>
      <c r="AL379" s="285"/>
      <c r="AM379" s="285"/>
      <c r="AN379" s="285"/>
      <c r="AO379" s="285"/>
      <c r="AP379" s="285"/>
      <c r="AQ379" s="285"/>
      <c r="AR379" s="285"/>
      <c r="AS379" s="285"/>
      <c r="AT379" s="285"/>
      <c r="AU379" s="285"/>
      <c r="AV379" s="285"/>
      <c r="AW379" s="285"/>
      <c r="AX379" s="285"/>
      <c r="AY379" s="285"/>
      <c r="AZ379" s="285"/>
      <c r="BA379" s="285"/>
      <c r="BB379" s="285"/>
      <c r="BC379" s="285"/>
      <c r="BD379" s="285"/>
      <c r="BE379" s="285"/>
      <c r="BF379" s="285"/>
      <c r="BG379" s="285"/>
      <c r="BH379" s="285"/>
      <c r="BI379" s="143">
        <f>COUNTIFS($R$7:$R$322,"x",BI$7:BI$322,"kđg")</f>
        <v>0</v>
      </c>
      <c r="BJ379" s="143">
        <f t="shared" ref="BJ379:CV379" si="137">COUNTIFS($R$7:$R$322,"x",BJ$7:BJ$322,"kđg")</f>
        <v>0</v>
      </c>
      <c r="BK379" s="143">
        <f t="shared" si="137"/>
        <v>0</v>
      </c>
      <c r="BL379" s="143">
        <f t="shared" si="137"/>
        <v>0</v>
      </c>
      <c r="BM379" s="143">
        <f t="shared" si="137"/>
        <v>0</v>
      </c>
      <c r="BN379" s="143">
        <f t="shared" si="137"/>
        <v>0</v>
      </c>
      <c r="BO379" s="143">
        <f t="shared" si="137"/>
        <v>0</v>
      </c>
      <c r="BP379" s="143">
        <f t="shared" si="137"/>
        <v>0</v>
      </c>
      <c r="BQ379" s="143">
        <f t="shared" si="137"/>
        <v>0</v>
      </c>
      <c r="BR379" s="143">
        <f t="shared" si="137"/>
        <v>0</v>
      </c>
      <c r="BS379" s="143">
        <f t="shared" si="137"/>
        <v>0</v>
      </c>
      <c r="BT379" s="143">
        <f t="shared" si="137"/>
        <v>0</v>
      </c>
      <c r="BU379" s="143">
        <f t="shared" si="137"/>
        <v>0</v>
      </c>
      <c r="BV379" s="143">
        <f t="shared" si="137"/>
        <v>0</v>
      </c>
      <c r="BW379" s="143">
        <f t="shared" si="137"/>
        <v>0</v>
      </c>
      <c r="BX379" s="143">
        <f t="shared" si="137"/>
        <v>0</v>
      </c>
      <c r="BY379" s="143">
        <f t="shared" si="137"/>
        <v>0</v>
      </c>
      <c r="BZ379" s="143">
        <f t="shared" si="137"/>
        <v>0</v>
      </c>
      <c r="CA379" s="143">
        <f t="shared" si="137"/>
        <v>0</v>
      </c>
      <c r="CB379" s="143">
        <f t="shared" si="137"/>
        <v>0</v>
      </c>
      <c r="CC379" s="143">
        <f t="shared" si="137"/>
        <v>0</v>
      </c>
      <c r="CD379" s="143">
        <f t="shared" si="137"/>
        <v>0</v>
      </c>
      <c r="CE379" s="143">
        <f t="shared" si="137"/>
        <v>0</v>
      </c>
      <c r="CF379" s="143">
        <f t="shared" si="137"/>
        <v>0</v>
      </c>
      <c r="CG379" s="143">
        <f t="shared" si="137"/>
        <v>0</v>
      </c>
      <c r="CH379" s="143">
        <f t="shared" si="137"/>
        <v>0</v>
      </c>
      <c r="CI379" s="143">
        <f t="shared" si="137"/>
        <v>0</v>
      </c>
      <c r="CJ379" s="143">
        <f t="shared" si="137"/>
        <v>0</v>
      </c>
      <c r="CK379" s="143">
        <f t="shared" si="137"/>
        <v>0</v>
      </c>
      <c r="CL379" s="143">
        <f t="shared" si="137"/>
        <v>0</v>
      </c>
      <c r="CM379" s="143">
        <f t="shared" si="137"/>
        <v>0</v>
      </c>
      <c r="CN379" s="143">
        <f t="shared" si="137"/>
        <v>0</v>
      </c>
      <c r="CO379" s="143">
        <f t="shared" si="137"/>
        <v>0</v>
      </c>
      <c r="CP379" s="143">
        <f t="shared" si="137"/>
        <v>0</v>
      </c>
      <c r="CQ379" s="143">
        <f t="shared" si="137"/>
        <v>0</v>
      </c>
      <c r="CR379" s="143">
        <f t="shared" si="137"/>
        <v>0</v>
      </c>
      <c r="CS379" s="143">
        <f t="shared" si="137"/>
        <v>0</v>
      </c>
      <c r="CT379" s="143">
        <f t="shared" si="137"/>
        <v>0</v>
      </c>
      <c r="CU379" s="143">
        <f t="shared" si="137"/>
        <v>0</v>
      </c>
      <c r="CV379" s="143">
        <f t="shared" si="137"/>
        <v>0</v>
      </c>
      <c r="CW379" s="289"/>
      <c r="CX379" s="290"/>
      <c r="CY379" s="290"/>
      <c r="CZ379" s="290"/>
      <c r="DA379" s="290"/>
      <c r="DB379" s="290"/>
      <c r="DC379" s="290"/>
      <c r="DD379" s="290"/>
      <c r="DE379" s="290"/>
      <c r="DF379" s="291"/>
    </row>
    <row r="380" spans="1:110" s="81" customFormat="1" ht="17.25" customHeight="1">
      <c r="A380" s="280"/>
      <c r="B380" s="281"/>
      <c r="C380" s="284" t="s">
        <v>1272</v>
      </c>
      <c r="D380" s="284"/>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c r="AD380" s="285"/>
      <c r="AE380" s="285"/>
      <c r="AF380" s="285"/>
      <c r="AG380" s="285"/>
      <c r="AH380" s="285"/>
      <c r="AI380" s="285"/>
      <c r="AJ380" s="285"/>
      <c r="AK380" s="285"/>
      <c r="AL380" s="285"/>
      <c r="AM380" s="285"/>
      <c r="AN380" s="285"/>
      <c r="AO380" s="285"/>
      <c r="AP380" s="285"/>
      <c r="AQ380" s="285"/>
      <c r="AR380" s="285"/>
      <c r="AS380" s="285"/>
      <c r="AT380" s="285"/>
      <c r="AU380" s="285"/>
      <c r="AV380" s="285"/>
      <c r="AW380" s="285"/>
      <c r="AX380" s="285"/>
      <c r="AY380" s="285"/>
      <c r="AZ380" s="285"/>
      <c r="BA380" s="285"/>
      <c r="BB380" s="285"/>
      <c r="BC380" s="285"/>
      <c r="BD380" s="285"/>
      <c r="BE380" s="285"/>
      <c r="BF380" s="285"/>
      <c r="BG380" s="285"/>
      <c r="BH380" s="285"/>
      <c r="BI380" s="144" t="e">
        <f>BI379/(BI376+BI377+BI378+BI379)</f>
        <v>#DIV/0!</v>
      </c>
      <c r="BJ380" s="144" t="e">
        <f t="shared" ref="BJ380:CV380" si="138">BJ379/(BJ376+BJ377+BJ378+BJ379)</f>
        <v>#DIV/0!</v>
      </c>
      <c r="BK380" s="144" t="e">
        <f t="shared" si="138"/>
        <v>#DIV/0!</v>
      </c>
      <c r="BL380" s="144" t="e">
        <f t="shared" si="138"/>
        <v>#DIV/0!</v>
      </c>
      <c r="BM380" s="144" t="e">
        <f t="shared" si="138"/>
        <v>#DIV/0!</v>
      </c>
      <c r="BN380" s="144" t="e">
        <f t="shared" si="138"/>
        <v>#DIV/0!</v>
      </c>
      <c r="BO380" s="144" t="e">
        <f t="shared" si="138"/>
        <v>#DIV/0!</v>
      </c>
      <c r="BP380" s="144" t="e">
        <f t="shared" si="138"/>
        <v>#DIV/0!</v>
      </c>
      <c r="BQ380" s="144" t="e">
        <f t="shared" si="138"/>
        <v>#DIV/0!</v>
      </c>
      <c r="BR380" s="144" t="e">
        <f t="shared" si="138"/>
        <v>#DIV/0!</v>
      </c>
      <c r="BS380" s="144" t="e">
        <f t="shared" si="138"/>
        <v>#DIV/0!</v>
      </c>
      <c r="BT380" s="144" t="e">
        <f t="shared" si="138"/>
        <v>#DIV/0!</v>
      </c>
      <c r="BU380" s="144" t="e">
        <f t="shared" si="138"/>
        <v>#DIV/0!</v>
      </c>
      <c r="BV380" s="144" t="e">
        <f t="shared" si="138"/>
        <v>#DIV/0!</v>
      </c>
      <c r="BW380" s="144" t="e">
        <f t="shared" si="138"/>
        <v>#DIV/0!</v>
      </c>
      <c r="BX380" s="144" t="e">
        <f t="shared" si="138"/>
        <v>#DIV/0!</v>
      </c>
      <c r="BY380" s="144" t="e">
        <f t="shared" si="138"/>
        <v>#DIV/0!</v>
      </c>
      <c r="BZ380" s="144" t="e">
        <f t="shared" si="138"/>
        <v>#DIV/0!</v>
      </c>
      <c r="CA380" s="144" t="e">
        <f t="shared" si="138"/>
        <v>#DIV/0!</v>
      </c>
      <c r="CB380" s="144" t="e">
        <f t="shared" si="138"/>
        <v>#DIV/0!</v>
      </c>
      <c r="CC380" s="144" t="e">
        <f t="shared" si="138"/>
        <v>#DIV/0!</v>
      </c>
      <c r="CD380" s="144" t="e">
        <f t="shared" si="138"/>
        <v>#DIV/0!</v>
      </c>
      <c r="CE380" s="144" t="e">
        <f t="shared" si="138"/>
        <v>#DIV/0!</v>
      </c>
      <c r="CF380" s="144" t="e">
        <f t="shared" si="138"/>
        <v>#DIV/0!</v>
      </c>
      <c r="CG380" s="144" t="e">
        <f t="shared" si="138"/>
        <v>#DIV/0!</v>
      </c>
      <c r="CH380" s="144" t="e">
        <f t="shared" si="138"/>
        <v>#DIV/0!</v>
      </c>
      <c r="CI380" s="144" t="e">
        <f t="shared" si="138"/>
        <v>#DIV/0!</v>
      </c>
      <c r="CJ380" s="144" t="e">
        <f t="shared" si="138"/>
        <v>#DIV/0!</v>
      </c>
      <c r="CK380" s="144" t="e">
        <f t="shared" si="138"/>
        <v>#DIV/0!</v>
      </c>
      <c r="CL380" s="144" t="e">
        <f t="shared" si="138"/>
        <v>#DIV/0!</v>
      </c>
      <c r="CM380" s="144" t="e">
        <f t="shared" si="138"/>
        <v>#DIV/0!</v>
      </c>
      <c r="CN380" s="144" t="e">
        <f t="shared" si="138"/>
        <v>#DIV/0!</v>
      </c>
      <c r="CO380" s="144" t="e">
        <f t="shared" si="138"/>
        <v>#DIV/0!</v>
      </c>
      <c r="CP380" s="144" t="e">
        <f t="shared" si="138"/>
        <v>#DIV/0!</v>
      </c>
      <c r="CQ380" s="144" t="e">
        <f t="shared" si="138"/>
        <v>#DIV/0!</v>
      </c>
      <c r="CR380" s="144" t="e">
        <f t="shared" si="138"/>
        <v>#DIV/0!</v>
      </c>
      <c r="CS380" s="144" t="e">
        <f t="shared" si="138"/>
        <v>#DIV/0!</v>
      </c>
      <c r="CT380" s="144" t="e">
        <f t="shared" si="138"/>
        <v>#DIV/0!</v>
      </c>
      <c r="CU380" s="144" t="e">
        <f t="shared" si="138"/>
        <v>#DIV/0!</v>
      </c>
      <c r="CV380" s="144" t="e">
        <f t="shared" si="138"/>
        <v>#DIV/0!</v>
      </c>
      <c r="CW380" s="292"/>
      <c r="CX380" s="293"/>
      <c r="CY380" s="293"/>
      <c r="CZ380" s="293"/>
      <c r="DA380" s="293"/>
      <c r="DB380" s="293"/>
      <c r="DC380" s="293"/>
      <c r="DD380" s="293"/>
      <c r="DE380" s="293"/>
      <c r="DF380" s="294"/>
    </row>
    <row r="381" spans="1:110" s="81" customFormat="1" ht="17.25" customHeight="1">
      <c r="A381" s="280"/>
      <c r="B381" s="281"/>
      <c r="C381" s="295" t="s">
        <v>1269</v>
      </c>
      <c r="D381" s="29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285"/>
      <c r="AK381" s="285"/>
      <c r="AL381" s="285"/>
      <c r="AM381" s="285"/>
      <c r="AN381" s="285"/>
      <c r="AO381" s="285"/>
      <c r="AP381" s="285"/>
      <c r="AQ381" s="285"/>
      <c r="AR381" s="285"/>
      <c r="AS381" s="285"/>
      <c r="AT381" s="285"/>
      <c r="AU381" s="285"/>
      <c r="AV381" s="285"/>
      <c r="AW381" s="285"/>
      <c r="AX381" s="285"/>
      <c r="AY381" s="285"/>
      <c r="AZ381" s="285"/>
      <c r="BA381" s="285"/>
      <c r="BB381" s="285"/>
      <c r="BC381" s="285"/>
      <c r="BD381" s="285"/>
      <c r="BE381" s="285"/>
      <c r="BF381" s="285"/>
      <c r="BG381" s="285"/>
      <c r="BH381" s="285"/>
      <c r="BI381" s="145" t="e">
        <f>(((BI376*2)+(BI377*1)+(BI378*0)))/(BI376+BI377+BI378)</f>
        <v>#DIV/0!</v>
      </c>
      <c r="BJ381" s="145" t="e">
        <f t="shared" ref="BJ381:CV381" si="139">(((BJ376*2)+(BJ377*1)+(BJ378*0)))/(BJ376+BJ377+BJ378)</f>
        <v>#DIV/0!</v>
      </c>
      <c r="BK381" s="145" t="e">
        <f t="shared" si="139"/>
        <v>#DIV/0!</v>
      </c>
      <c r="BL381" s="145" t="e">
        <f t="shared" si="139"/>
        <v>#DIV/0!</v>
      </c>
      <c r="BM381" s="145" t="e">
        <f t="shared" si="139"/>
        <v>#DIV/0!</v>
      </c>
      <c r="BN381" s="145" t="e">
        <f t="shared" si="139"/>
        <v>#DIV/0!</v>
      </c>
      <c r="BO381" s="145" t="e">
        <f t="shared" si="139"/>
        <v>#DIV/0!</v>
      </c>
      <c r="BP381" s="145" t="e">
        <f t="shared" si="139"/>
        <v>#DIV/0!</v>
      </c>
      <c r="BQ381" s="145" t="e">
        <f t="shared" si="139"/>
        <v>#DIV/0!</v>
      </c>
      <c r="BR381" s="145" t="e">
        <f t="shared" si="139"/>
        <v>#DIV/0!</v>
      </c>
      <c r="BS381" s="145" t="e">
        <f t="shared" si="139"/>
        <v>#DIV/0!</v>
      </c>
      <c r="BT381" s="145" t="e">
        <f t="shared" si="139"/>
        <v>#DIV/0!</v>
      </c>
      <c r="BU381" s="145" t="e">
        <f t="shared" si="139"/>
        <v>#DIV/0!</v>
      </c>
      <c r="BV381" s="145" t="e">
        <f t="shared" si="139"/>
        <v>#DIV/0!</v>
      </c>
      <c r="BW381" s="145" t="e">
        <f t="shared" si="139"/>
        <v>#DIV/0!</v>
      </c>
      <c r="BX381" s="145" t="e">
        <f t="shared" si="139"/>
        <v>#DIV/0!</v>
      </c>
      <c r="BY381" s="145" t="e">
        <f t="shared" si="139"/>
        <v>#DIV/0!</v>
      </c>
      <c r="BZ381" s="145" t="e">
        <f t="shared" si="139"/>
        <v>#DIV/0!</v>
      </c>
      <c r="CA381" s="145" t="e">
        <f t="shared" si="139"/>
        <v>#DIV/0!</v>
      </c>
      <c r="CB381" s="145" t="e">
        <f t="shared" si="139"/>
        <v>#DIV/0!</v>
      </c>
      <c r="CC381" s="145" t="e">
        <f t="shared" si="139"/>
        <v>#DIV/0!</v>
      </c>
      <c r="CD381" s="145" t="e">
        <f t="shared" si="139"/>
        <v>#DIV/0!</v>
      </c>
      <c r="CE381" s="145" t="e">
        <f t="shared" si="139"/>
        <v>#DIV/0!</v>
      </c>
      <c r="CF381" s="145" t="e">
        <f t="shared" si="139"/>
        <v>#DIV/0!</v>
      </c>
      <c r="CG381" s="145" t="e">
        <f t="shared" si="139"/>
        <v>#DIV/0!</v>
      </c>
      <c r="CH381" s="145" t="e">
        <f t="shared" si="139"/>
        <v>#DIV/0!</v>
      </c>
      <c r="CI381" s="145" t="e">
        <f t="shared" si="139"/>
        <v>#DIV/0!</v>
      </c>
      <c r="CJ381" s="145" t="e">
        <f t="shared" si="139"/>
        <v>#DIV/0!</v>
      </c>
      <c r="CK381" s="145" t="e">
        <f t="shared" si="139"/>
        <v>#DIV/0!</v>
      </c>
      <c r="CL381" s="145" t="e">
        <f t="shared" si="139"/>
        <v>#DIV/0!</v>
      </c>
      <c r="CM381" s="145" t="e">
        <f t="shared" si="139"/>
        <v>#DIV/0!</v>
      </c>
      <c r="CN381" s="145" t="e">
        <f t="shared" si="139"/>
        <v>#DIV/0!</v>
      </c>
      <c r="CO381" s="145" t="e">
        <f t="shared" si="139"/>
        <v>#DIV/0!</v>
      </c>
      <c r="CP381" s="145" t="e">
        <f t="shared" si="139"/>
        <v>#DIV/0!</v>
      </c>
      <c r="CQ381" s="145" t="e">
        <f t="shared" si="139"/>
        <v>#DIV/0!</v>
      </c>
      <c r="CR381" s="145" t="e">
        <f t="shared" si="139"/>
        <v>#DIV/0!</v>
      </c>
      <c r="CS381" s="145" t="e">
        <f t="shared" si="139"/>
        <v>#DIV/0!</v>
      </c>
      <c r="CT381" s="145" t="e">
        <f t="shared" si="139"/>
        <v>#DIV/0!</v>
      </c>
      <c r="CU381" s="145" t="e">
        <f t="shared" si="139"/>
        <v>#DIV/0!</v>
      </c>
      <c r="CV381" s="145" t="e">
        <f t="shared" si="139"/>
        <v>#DIV/0!</v>
      </c>
      <c r="CW381" s="296">
        <f>COUNTIF(BI382:CV382,"Đ")</f>
        <v>0</v>
      </c>
      <c r="CX381" s="297" t="e">
        <f>CW381/(CW381+CY381+DA381+DC381)</f>
        <v>#DIV/0!</v>
      </c>
      <c r="CY381" s="298">
        <f>COUNTIF(BI382:CV382,"CCG")</f>
        <v>0</v>
      </c>
      <c r="CZ381" s="297" t="e">
        <f>CY381/(CW381+CY381+DA381+DC381)</f>
        <v>#DIV/0!</v>
      </c>
      <c r="DA381" s="298">
        <f>COUNTIF(BI382:CV382,"CĐ")</f>
        <v>0</v>
      </c>
      <c r="DB381" s="297" t="e">
        <f>DA381/(CW381+CY381+DA381+DC381)</f>
        <v>#DIV/0!</v>
      </c>
      <c r="DC381" s="298">
        <f>COUNTIF(BI382:CV382,"KĐG")</f>
        <v>0</v>
      </c>
      <c r="DD381" s="297" t="e">
        <f>DC381/(CW381+CY381+DA381+DC381)</f>
        <v>#DIV/0!</v>
      </c>
      <c r="DE381" s="299" t="e">
        <f>(((CW381*2)+(CY381*1)+(DA381*0)))/(CW381+CY381+DA381)</f>
        <v>#DIV/0!</v>
      </c>
      <c r="DF381" s="300" t="e">
        <f>IF(DD381&gt;=50%,"KĐG",IF(DE381&gt;=1.6,"Đạt",IF(DE381&gt;=1,"Cần cố gắng","Chưa đạt")))</f>
        <v>#DIV/0!</v>
      </c>
    </row>
    <row r="382" spans="1:110" s="81" customFormat="1" ht="17.25" customHeight="1">
      <c r="A382" s="282"/>
      <c r="B382" s="283"/>
      <c r="C382" s="295"/>
      <c r="D382" s="29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285"/>
      <c r="AF382" s="285"/>
      <c r="AG382" s="285"/>
      <c r="AH382" s="285"/>
      <c r="AI382" s="285"/>
      <c r="AJ382" s="285"/>
      <c r="AK382" s="285"/>
      <c r="AL382" s="285"/>
      <c r="AM382" s="285"/>
      <c r="AN382" s="285"/>
      <c r="AO382" s="285"/>
      <c r="AP382" s="285"/>
      <c r="AQ382" s="285"/>
      <c r="AR382" s="285"/>
      <c r="AS382" s="285"/>
      <c r="AT382" s="285"/>
      <c r="AU382" s="285"/>
      <c r="AV382" s="285"/>
      <c r="AW382" s="285"/>
      <c r="AX382" s="285"/>
      <c r="AY382" s="285"/>
      <c r="AZ382" s="285"/>
      <c r="BA382" s="285"/>
      <c r="BB382" s="285"/>
      <c r="BC382" s="285"/>
      <c r="BD382" s="285"/>
      <c r="BE382" s="285"/>
      <c r="BF382" s="285"/>
      <c r="BG382" s="285"/>
      <c r="BH382" s="285"/>
      <c r="BI382" s="145" t="e">
        <f>IF(BI380&gt;=50%,"KĐG",IF(BI381&gt;=1.6,"Đ",IF(BI381&gt;=1,"CCG","CĐ")))</f>
        <v>#DIV/0!</v>
      </c>
      <c r="BJ382" s="145" t="e">
        <f t="shared" ref="BJ382:CV382" si="140">IF(BJ380&gt;=50%,"KĐG",IF(BJ381&gt;=1.6,"Đ",IF(BJ381&gt;=1,"CCG","CĐ")))</f>
        <v>#DIV/0!</v>
      </c>
      <c r="BK382" s="145" t="e">
        <f t="shared" si="140"/>
        <v>#DIV/0!</v>
      </c>
      <c r="BL382" s="145" t="e">
        <f t="shared" si="140"/>
        <v>#DIV/0!</v>
      </c>
      <c r="BM382" s="145" t="e">
        <f t="shared" si="140"/>
        <v>#DIV/0!</v>
      </c>
      <c r="BN382" s="145" t="e">
        <f t="shared" si="140"/>
        <v>#DIV/0!</v>
      </c>
      <c r="BO382" s="145" t="e">
        <f t="shared" si="140"/>
        <v>#DIV/0!</v>
      </c>
      <c r="BP382" s="145" t="e">
        <f t="shared" si="140"/>
        <v>#DIV/0!</v>
      </c>
      <c r="BQ382" s="145" t="e">
        <f t="shared" si="140"/>
        <v>#DIV/0!</v>
      </c>
      <c r="BR382" s="145" t="e">
        <f t="shared" si="140"/>
        <v>#DIV/0!</v>
      </c>
      <c r="BS382" s="145" t="e">
        <f t="shared" si="140"/>
        <v>#DIV/0!</v>
      </c>
      <c r="BT382" s="145" t="e">
        <f t="shared" si="140"/>
        <v>#DIV/0!</v>
      </c>
      <c r="BU382" s="145" t="e">
        <f t="shared" si="140"/>
        <v>#DIV/0!</v>
      </c>
      <c r="BV382" s="145" t="e">
        <f t="shared" si="140"/>
        <v>#DIV/0!</v>
      </c>
      <c r="BW382" s="145" t="e">
        <f t="shared" si="140"/>
        <v>#DIV/0!</v>
      </c>
      <c r="BX382" s="145" t="e">
        <f t="shared" si="140"/>
        <v>#DIV/0!</v>
      </c>
      <c r="BY382" s="145" t="e">
        <f t="shared" si="140"/>
        <v>#DIV/0!</v>
      </c>
      <c r="BZ382" s="145" t="e">
        <f t="shared" si="140"/>
        <v>#DIV/0!</v>
      </c>
      <c r="CA382" s="145" t="e">
        <f t="shared" si="140"/>
        <v>#DIV/0!</v>
      </c>
      <c r="CB382" s="145" t="e">
        <f t="shared" si="140"/>
        <v>#DIV/0!</v>
      </c>
      <c r="CC382" s="145" t="e">
        <f t="shared" si="140"/>
        <v>#DIV/0!</v>
      </c>
      <c r="CD382" s="145" t="e">
        <f t="shared" si="140"/>
        <v>#DIV/0!</v>
      </c>
      <c r="CE382" s="145" t="e">
        <f t="shared" si="140"/>
        <v>#DIV/0!</v>
      </c>
      <c r="CF382" s="145" t="e">
        <f t="shared" si="140"/>
        <v>#DIV/0!</v>
      </c>
      <c r="CG382" s="145" t="e">
        <f t="shared" si="140"/>
        <v>#DIV/0!</v>
      </c>
      <c r="CH382" s="145" t="e">
        <f t="shared" si="140"/>
        <v>#DIV/0!</v>
      </c>
      <c r="CI382" s="145" t="e">
        <f t="shared" si="140"/>
        <v>#DIV/0!</v>
      </c>
      <c r="CJ382" s="145" t="e">
        <f t="shared" si="140"/>
        <v>#DIV/0!</v>
      </c>
      <c r="CK382" s="145" t="e">
        <f t="shared" si="140"/>
        <v>#DIV/0!</v>
      </c>
      <c r="CL382" s="145" t="e">
        <f t="shared" si="140"/>
        <v>#DIV/0!</v>
      </c>
      <c r="CM382" s="145" t="e">
        <f t="shared" si="140"/>
        <v>#DIV/0!</v>
      </c>
      <c r="CN382" s="145" t="e">
        <f t="shared" si="140"/>
        <v>#DIV/0!</v>
      </c>
      <c r="CO382" s="145" t="e">
        <f t="shared" si="140"/>
        <v>#DIV/0!</v>
      </c>
      <c r="CP382" s="145" t="e">
        <f t="shared" si="140"/>
        <v>#DIV/0!</v>
      </c>
      <c r="CQ382" s="145" t="e">
        <f t="shared" si="140"/>
        <v>#DIV/0!</v>
      </c>
      <c r="CR382" s="145" t="e">
        <f t="shared" si="140"/>
        <v>#DIV/0!</v>
      </c>
      <c r="CS382" s="145" t="e">
        <f t="shared" si="140"/>
        <v>#DIV/0!</v>
      </c>
      <c r="CT382" s="145" t="e">
        <f t="shared" si="140"/>
        <v>#DIV/0!</v>
      </c>
      <c r="CU382" s="145" t="e">
        <f t="shared" si="140"/>
        <v>#DIV/0!</v>
      </c>
      <c r="CV382" s="145" t="e">
        <f t="shared" si="140"/>
        <v>#DIV/0!</v>
      </c>
      <c r="CW382" s="296"/>
      <c r="CX382" s="297"/>
      <c r="CY382" s="298"/>
      <c r="CZ382" s="297"/>
      <c r="DA382" s="298"/>
      <c r="DB382" s="297"/>
      <c r="DC382" s="298"/>
      <c r="DD382" s="297"/>
      <c r="DE382" s="299"/>
      <c r="DF382" s="301"/>
    </row>
    <row r="383" spans="1:110" s="81" customFormat="1" ht="17.25" customHeight="1">
      <c r="A383" s="263" t="s">
        <v>1345</v>
      </c>
      <c r="B383" s="264"/>
      <c r="C383" s="269" t="s">
        <v>1271</v>
      </c>
      <c r="D383" s="269"/>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c r="BC383" s="270"/>
      <c r="BD383" s="270"/>
      <c r="BE383" s="270"/>
      <c r="BF383" s="270"/>
      <c r="BG383" s="270"/>
      <c r="BH383" s="270"/>
      <c r="BI383" s="146">
        <f>COUNTIFS($S$7:$S$322,"x",BI$7:BI$322,"2")</f>
        <v>0</v>
      </c>
      <c r="BJ383" s="146">
        <f t="shared" ref="BJ383:CV383" si="141">COUNTIFS($S$7:$S$322,"x",BJ$7:BJ$322,"2")</f>
        <v>0</v>
      </c>
      <c r="BK383" s="146">
        <f t="shared" si="141"/>
        <v>0</v>
      </c>
      <c r="BL383" s="146">
        <f t="shared" si="141"/>
        <v>0</v>
      </c>
      <c r="BM383" s="146">
        <f t="shared" si="141"/>
        <v>0</v>
      </c>
      <c r="BN383" s="146">
        <f t="shared" si="141"/>
        <v>0</v>
      </c>
      <c r="BO383" s="146">
        <f t="shared" si="141"/>
        <v>0</v>
      </c>
      <c r="BP383" s="146">
        <f t="shared" si="141"/>
        <v>0</v>
      </c>
      <c r="BQ383" s="146">
        <f t="shared" si="141"/>
        <v>0</v>
      </c>
      <c r="BR383" s="146">
        <f t="shared" si="141"/>
        <v>0</v>
      </c>
      <c r="BS383" s="146">
        <f t="shared" si="141"/>
        <v>0</v>
      </c>
      <c r="BT383" s="146">
        <f t="shared" si="141"/>
        <v>0</v>
      </c>
      <c r="BU383" s="146">
        <f t="shared" si="141"/>
        <v>0</v>
      </c>
      <c r="BV383" s="146">
        <f t="shared" si="141"/>
        <v>0</v>
      </c>
      <c r="BW383" s="146">
        <f t="shared" si="141"/>
        <v>0</v>
      </c>
      <c r="BX383" s="146">
        <f t="shared" si="141"/>
        <v>0</v>
      </c>
      <c r="BY383" s="146">
        <f t="shared" si="141"/>
        <v>0</v>
      </c>
      <c r="BZ383" s="146">
        <f t="shared" si="141"/>
        <v>0</v>
      </c>
      <c r="CA383" s="146">
        <f t="shared" si="141"/>
        <v>0</v>
      </c>
      <c r="CB383" s="146">
        <f t="shared" si="141"/>
        <v>0</v>
      </c>
      <c r="CC383" s="146">
        <f t="shared" si="141"/>
        <v>0</v>
      </c>
      <c r="CD383" s="146">
        <f t="shared" si="141"/>
        <v>0</v>
      </c>
      <c r="CE383" s="146">
        <f t="shared" si="141"/>
        <v>0</v>
      </c>
      <c r="CF383" s="146">
        <f t="shared" si="141"/>
        <v>0</v>
      </c>
      <c r="CG383" s="146">
        <f t="shared" si="141"/>
        <v>0</v>
      </c>
      <c r="CH383" s="146">
        <f t="shared" si="141"/>
        <v>0</v>
      </c>
      <c r="CI383" s="146">
        <f t="shared" si="141"/>
        <v>0</v>
      </c>
      <c r="CJ383" s="146">
        <f t="shared" si="141"/>
        <v>0</v>
      </c>
      <c r="CK383" s="146">
        <f t="shared" si="141"/>
        <v>0</v>
      </c>
      <c r="CL383" s="146">
        <f t="shared" si="141"/>
        <v>0</v>
      </c>
      <c r="CM383" s="146">
        <f t="shared" si="141"/>
        <v>0</v>
      </c>
      <c r="CN383" s="146">
        <f t="shared" si="141"/>
        <v>0</v>
      </c>
      <c r="CO383" s="146">
        <f t="shared" si="141"/>
        <v>0</v>
      </c>
      <c r="CP383" s="146">
        <f t="shared" si="141"/>
        <v>0</v>
      </c>
      <c r="CQ383" s="146">
        <f t="shared" si="141"/>
        <v>0</v>
      </c>
      <c r="CR383" s="146">
        <f t="shared" si="141"/>
        <v>0</v>
      </c>
      <c r="CS383" s="146">
        <f t="shared" si="141"/>
        <v>0</v>
      </c>
      <c r="CT383" s="146">
        <f t="shared" si="141"/>
        <v>0</v>
      </c>
      <c r="CU383" s="146">
        <f t="shared" si="141"/>
        <v>0</v>
      </c>
      <c r="CV383" s="146">
        <f t="shared" si="141"/>
        <v>0</v>
      </c>
      <c r="CW383" s="302"/>
      <c r="CX383" s="303"/>
      <c r="CY383" s="303"/>
      <c r="CZ383" s="303"/>
      <c r="DA383" s="303"/>
      <c r="DB383" s="303"/>
      <c r="DC383" s="303"/>
      <c r="DD383" s="303"/>
      <c r="DE383" s="303"/>
      <c r="DF383" s="304"/>
    </row>
    <row r="384" spans="1:110" s="81" customFormat="1" ht="17.25" customHeight="1">
      <c r="A384" s="265"/>
      <c r="B384" s="266"/>
      <c r="C384" s="269" t="s">
        <v>1131</v>
      </c>
      <c r="D384" s="269"/>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270"/>
      <c r="AP384" s="270"/>
      <c r="AQ384" s="270"/>
      <c r="AR384" s="270"/>
      <c r="AS384" s="270"/>
      <c r="AT384" s="270"/>
      <c r="AU384" s="270"/>
      <c r="AV384" s="270"/>
      <c r="AW384" s="270"/>
      <c r="AX384" s="270"/>
      <c r="AY384" s="270"/>
      <c r="AZ384" s="270"/>
      <c r="BA384" s="270"/>
      <c r="BB384" s="270"/>
      <c r="BC384" s="270"/>
      <c r="BD384" s="270"/>
      <c r="BE384" s="270"/>
      <c r="BF384" s="270"/>
      <c r="BG384" s="270"/>
      <c r="BH384" s="270"/>
      <c r="BI384" s="146">
        <f>COUNTIFS($S$7:$S$322,"x",BI$7:BI$322,"1")</f>
        <v>0</v>
      </c>
      <c r="BJ384" s="146">
        <f t="shared" ref="BJ384:CV384" si="142">COUNTIFS($S$7:$S$322,"x",BJ$7:BJ$322,"1")</f>
        <v>0</v>
      </c>
      <c r="BK384" s="146">
        <f t="shared" si="142"/>
        <v>0</v>
      </c>
      <c r="BL384" s="146">
        <f t="shared" si="142"/>
        <v>0</v>
      </c>
      <c r="BM384" s="146">
        <f t="shared" si="142"/>
        <v>0</v>
      </c>
      <c r="BN384" s="146">
        <f t="shared" si="142"/>
        <v>0</v>
      </c>
      <c r="BO384" s="146">
        <f t="shared" si="142"/>
        <v>0</v>
      </c>
      <c r="BP384" s="146">
        <f t="shared" si="142"/>
        <v>0</v>
      </c>
      <c r="BQ384" s="146">
        <f t="shared" si="142"/>
        <v>0</v>
      </c>
      <c r="BR384" s="146">
        <f t="shared" si="142"/>
        <v>0</v>
      </c>
      <c r="BS384" s="146">
        <f t="shared" si="142"/>
        <v>0</v>
      </c>
      <c r="BT384" s="146">
        <f t="shared" si="142"/>
        <v>0</v>
      </c>
      <c r="BU384" s="146">
        <f t="shared" si="142"/>
        <v>0</v>
      </c>
      <c r="BV384" s="146">
        <f t="shared" si="142"/>
        <v>0</v>
      </c>
      <c r="BW384" s="146">
        <f t="shared" si="142"/>
        <v>0</v>
      </c>
      <c r="BX384" s="146">
        <f t="shared" si="142"/>
        <v>0</v>
      </c>
      <c r="BY384" s="146">
        <f t="shared" si="142"/>
        <v>0</v>
      </c>
      <c r="BZ384" s="146">
        <f t="shared" si="142"/>
        <v>0</v>
      </c>
      <c r="CA384" s="146">
        <f t="shared" si="142"/>
        <v>0</v>
      </c>
      <c r="CB384" s="146">
        <f t="shared" si="142"/>
        <v>0</v>
      </c>
      <c r="CC384" s="146">
        <f t="shared" si="142"/>
        <v>0</v>
      </c>
      <c r="CD384" s="146">
        <f t="shared" si="142"/>
        <v>0</v>
      </c>
      <c r="CE384" s="146">
        <f t="shared" si="142"/>
        <v>0</v>
      </c>
      <c r="CF384" s="146">
        <f t="shared" si="142"/>
        <v>0</v>
      </c>
      <c r="CG384" s="146">
        <f t="shared" si="142"/>
        <v>0</v>
      </c>
      <c r="CH384" s="146">
        <f t="shared" si="142"/>
        <v>0</v>
      </c>
      <c r="CI384" s="146">
        <f t="shared" si="142"/>
        <v>0</v>
      </c>
      <c r="CJ384" s="146">
        <f t="shared" si="142"/>
        <v>0</v>
      </c>
      <c r="CK384" s="146">
        <f t="shared" si="142"/>
        <v>0</v>
      </c>
      <c r="CL384" s="146">
        <f t="shared" si="142"/>
        <v>0</v>
      </c>
      <c r="CM384" s="146">
        <f t="shared" si="142"/>
        <v>0</v>
      </c>
      <c r="CN384" s="146">
        <f t="shared" si="142"/>
        <v>0</v>
      </c>
      <c r="CO384" s="146">
        <f t="shared" si="142"/>
        <v>0</v>
      </c>
      <c r="CP384" s="146">
        <f t="shared" si="142"/>
        <v>0</v>
      </c>
      <c r="CQ384" s="146">
        <f t="shared" si="142"/>
        <v>0</v>
      </c>
      <c r="CR384" s="146">
        <f t="shared" si="142"/>
        <v>0</v>
      </c>
      <c r="CS384" s="146">
        <f t="shared" si="142"/>
        <v>0</v>
      </c>
      <c r="CT384" s="146">
        <f t="shared" si="142"/>
        <v>0</v>
      </c>
      <c r="CU384" s="146">
        <f t="shared" si="142"/>
        <v>0</v>
      </c>
      <c r="CV384" s="146">
        <f t="shared" si="142"/>
        <v>0</v>
      </c>
      <c r="CW384" s="305"/>
      <c r="CX384" s="306"/>
      <c r="CY384" s="306"/>
      <c r="CZ384" s="306"/>
      <c r="DA384" s="306"/>
      <c r="DB384" s="306"/>
      <c r="DC384" s="306"/>
      <c r="DD384" s="306"/>
      <c r="DE384" s="306"/>
      <c r="DF384" s="307"/>
    </row>
    <row r="385" spans="1:110" s="81" customFormat="1" ht="17.25" customHeight="1">
      <c r="A385" s="265"/>
      <c r="B385" s="266"/>
      <c r="C385" s="269" t="s">
        <v>1132</v>
      </c>
      <c r="D385" s="269"/>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0"/>
      <c r="AI385" s="270"/>
      <c r="AJ385" s="270"/>
      <c r="AK385" s="270"/>
      <c r="AL385" s="270"/>
      <c r="AM385" s="270"/>
      <c r="AN385" s="270"/>
      <c r="AO385" s="270"/>
      <c r="AP385" s="270"/>
      <c r="AQ385" s="270"/>
      <c r="AR385" s="270"/>
      <c r="AS385" s="270"/>
      <c r="AT385" s="270"/>
      <c r="AU385" s="270"/>
      <c r="AV385" s="270"/>
      <c r="AW385" s="270"/>
      <c r="AX385" s="270"/>
      <c r="AY385" s="270"/>
      <c r="AZ385" s="270"/>
      <c r="BA385" s="270"/>
      <c r="BB385" s="270"/>
      <c r="BC385" s="270"/>
      <c r="BD385" s="270"/>
      <c r="BE385" s="270"/>
      <c r="BF385" s="270"/>
      <c r="BG385" s="270"/>
      <c r="BH385" s="270"/>
      <c r="BI385" s="146">
        <f>COUNTIFS($S$7:$S$322,"x",BI$7:BI$322,"0")</f>
        <v>0</v>
      </c>
      <c r="BJ385" s="146">
        <f t="shared" ref="BJ385:CV385" si="143">COUNTIFS($S$7:$S$322,"x",BJ$7:BJ$322,"0")</f>
        <v>0</v>
      </c>
      <c r="BK385" s="146">
        <f t="shared" si="143"/>
        <v>0</v>
      </c>
      <c r="BL385" s="146">
        <f t="shared" si="143"/>
        <v>0</v>
      </c>
      <c r="BM385" s="146">
        <f t="shared" si="143"/>
        <v>0</v>
      </c>
      <c r="BN385" s="146">
        <f t="shared" si="143"/>
        <v>0</v>
      </c>
      <c r="BO385" s="146">
        <f t="shared" si="143"/>
        <v>0</v>
      </c>
      <c r="BP385" s="146">
        <f t="shared" si="143"/>
        <v>0</v>
      </c>
      <c r="BQ385" s="146">
        <f t="shared" si="143"/>
        <v>0</v>
      </c>
      <c r="BR385" s="146">
        <f t="shared" si="143"/>
        <v>0</v>
      </c>
      <c r="BS385" s="146">
        <f t="shared" si="143"/>
        <v>0</v>
      </c>
      <c r="BT385" s="146">
        <f t="shared" si="143"/>
        <v>0</v>
      </c>
      <c r="BU385" s="146">
        <f t="shared" si="143"/>
        <v>0</v>
      </c>
      <c r="BV385" s="146">
        <f t="shared" si="143"/>
        <v>0</v>
      </c>
      <c r="BW385" s="146">
        <f t="shared" si="143"/>
        <v>0</v>
      </c>
      <c r="BX385" s="146">
        <f t="shared" si="143"/>
        <v>0</v>
      </c>
      <c r="BY385" s="146">
        <f t="shared" si="143"/>
        <v>0</v>
      </c>
      <c r="BZ385" s="146">
        <f t="shared" si="143"/>
        <v>0</v>
      </c>
      <c r="CA385" s="146">
        <f t="shared" si="143"/>
        <v>0</v>
      </c>
      <c r="CB385" s="146">
        <f t="shared" si="143"/>
        <v>0</v>
      </c>
      <c r="CC385" s="146">
        <f t="shared" si="143"/>
        <v>0</v>
      </c>
      <c r="CD385" s="146">
        <f t="shared" si="143"/>
        <v>0</v>
      </c>
      <c r="CE385" s="146">
        <f t="shared" si="143"/>
        <v>0</v>
      </c>
      <c r="CF385" s="146">
        <f t="shared" si="143"/>
        <v>0</v>
      </c>
      <c r="CG385" s="146">
        <f t="shared" si="143"/>
        <v>0</v>
      </c>
      <c r="CH385" s="146">
        <f t="shared" si="143"/>
        <v>0</v>
      </c>
      <c r="CI385" s="146">
        <f t="shared" si="143"/>
        <v>0</v>
      </c>
      <c r="CJ385" s="146">
        <f t="shared" si="143"/>
        <v>0</v>
      </c>
      <c r="CK385" s="146">
        <f t="shared" si="143"/>
        <v>0</v>
      </c>
      <c r="CL385" s="146">
        <f t="shared" si="143"/>
        <v>0</v>
      </c>
      <c r="CM385" s="146">
        <f t="shared" si="143"/>
        <v>0</v>
      </c>
      <c r="CN385" s="146">
        <f t="shared" si="143"/>
        <v>0</v>
      </c>
      <c r="CO385" s="146">
        <f t="shared" si="143"/>
        <v>0</v>
      </c>
      <c r="CP385" s="146">
        <f t="shared" si="143"/>
        <v>0</v>
      </c>
      <c r="CQ385" s="146">
        <f t="shared" si="143"/>
        <v>0</v>
      </c>
      <c r="CR385" s="146">
        <f t="shared" si="143"/>
        <v>0</v>
      </c>
      <c r="CS385" s="146">
        <f t="shared" si="143"/>
        <v>0</v>
      </c>
      <c r="CT385" s="146">
        <f t="shared" si="143"/>
        <v>0</v>
      </c>
      <c r="CU385" s="146">
        <f t="shared" si="143"/>
        <v>0</v>
      </c>
      <c r="CV385" s="146">
        <f t="shared" si="143"/>
        <v>0</v>
      </c>
      <c r="CW385" s="305"/>
      <c r="CX385" s="306"/>
      <c r="CY385" s="306"/>
      <c r="CZ385" s="306"/>
      <c r="DA385" s="306"/>
      <c r="DB385" s="306"/>
      <c r="DC385" s="306"/>
      <c r="DD385" s="306"/>
      <c r="DE385" s="306"/>
      <c r="DF385" s="307"/>
    </row>
    <row r="386" spans="1:110" s="81" customFormat="1" ht="17.25" customHeight="1">
      <c r="A386" s="265"/>
      <c r="B386" s="266"/>
      <c r="C386" s="269" t="s">
        <v>1273</v>
      </c>
      <c r="D386" s="269"/>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0"/>
      <c r="AI386" s="270"/>
      <c r="AJ386" s="270"/>
      <c r="AK386" s="270"/>
      <c r="AL386" s="270"/>
      <c r="AM386" s="270"/>
      <c r="AN386" s="270"/>
      <c r="AO386" s="270"/>
      <c r="AP386" s="270"/>
      <c r="AQ386" s="270"/>
      <c r="AR386" s="270"/>
      <c r="AS386" s="270"/>
      <c r="AT386" s="270"/>
      <c r="AU386" s="270"/>
      <c r="AV386" s="270"/>
      <c r="AW386" s="270"/>
      <c r="AX386" s="270"/>
      <c r="AY386" s="270"/>
      <c r="AZ386" s="270"/>
      <c r="BA386" s="270"/>
      <c r="BB386" s="270"/>
      <c r="BC386" s="270"/>
      <c r="BD386" s="270"/>
      <c r="BE386" s="270"/>
      <c r="BF386" s="270"/>
      <c r="BG386" s="270"/>
      <c r="BH386" s="270"/>
      <c r="BI386" s="146">
        <f>COUNTIFS($S$7:$S$322,"x",BI$7:BI$322,"kđg")</f>
        <v>0</v>
      </c>
      <c r="BJ386" s="146">
        <f t="shared" ref="BJ386:CV386" si="144">COUNTIFS($S$7:$S$322,"x",BJ$7:BJ$322,"kđg")</f>
        <v>0</v>
      </c>
      <c r="BK386" s="146">
        <f t="shared" si="144"/>
        <v>0</v>
      </c>
      <c r="BL386" s="146">
        <f t="shared" si="144"/>
        <v>0</v>
      </c>
      <c r="BM386" s="146">
        <f t="shared" si="144"/>
        <v>0</v>
      </c>
      <c r="BN386" s="146">
        <f t="shared" si="144"/>
        <v>0</v>
      </c>
      <c r="BO386" s="146">
        <f t="shared" si="144"/>
        <v>0</v>
      </c>
      <c r="BP386" s="146">
        <f t="shared" si="144"/>
        <v>0</v>
      </c>
      <c r="BQ386" s="146">
        <f t="shared" si="144"/>
        <v>0</v>
      </c>
      <c r="BR386" s="146">
        <f t="shared" si="144"/>
        <v>0</v>
      </c>
      <c r="BS386" s="146">
        <f t="shared" si="144"/>
        <v>0</v>
      </c>
      <c r="BT386" s="146">
        <f t="shared" si="144"/>
        <v>0</v>
      </c>
      <c r="BU386" s="146">
        <f t="shared" si="144"/>
        <v>0</v>
      </c>
      <c r="BV386" s="146">
        <f t="shared" si="144"/>
        <v>0</v>
      </c>
      <c r="BW386" s="146">
        <f t="shared" si="144"/>
        <v>0</v>
      </c>
      <c r="BX386" s="146">
        <f t="shared" si="144"/>
        <v>0</v>
      </c>
      <c r="BY386" s="146">
        <f t="shared" si="144"/>
        <v>0</v>
      </c>
      <c r="BZ386" s="146">
        <f t="shared" si="144"/>
        <v>0</v>
      </c>
      <c r="CA386" s="146">
        <f t="shared" si="144"/>
        <v>0</v>
      </c>
      <c r="CB386" s="146">
        <f t="shared" si="144"/>
        <v>0</v>
      </c>
      <c r="CC386" s="146">
        <f t="shared" si="144"/>
        <v>0</v>
      </c>
      <c r="CD386" s="146">
        <f t="shared" si="144"/>
        <v>0</v>
      </c>
      <c r="CE386" s="146">
        <f t="shared" si="144"/>
        <v>0</v>
      </c>
      <c r="CF386" s="146">
        <f t="shared" si="144"/>
        <v>0</v>
      </c>
      <c r="CG386" s="146">
        <f t="shared" si="144"/>
        <v>0</v>
      </c>
      <c r="CH386" s="146">
        <f t="shared" si="144"/>
        <v>0</v>
      </c>
      <c r="CI386" s="146">
        <f t="shared" si="144"/>
        <v>0</v>
      </c>
      <c r="CJ386" s="146">
        <f t="shared" si="144"/>
        <v>0</v>
      </c>
      <c r="CK386" s="146">
        <f t="shared" si="144"/>
        <v>0</v>
      </c>
      <c r="CL386" s="146">
        <f t="shared" si="144"/>
        <v>0</v>
      </c>
      <c r="CM386" s="146">
        <f t="shared" si="144"/>
        <v>0</v>
      </c>
      <c r="CN386" s="146">
        <f t="shared" si="144"/>
        <v>0</v>
      </c>
      <c r="CO386" s="146">
        <f t="shared" si="144"/>
        <v>0</v>
      </c>
      <c r="CP386" s="146">
        <f t="shared" si="144"/>
        <v>0</v>
      </c>
      <c r="CQ386" s="146">
        <f t="shared" si="144"/>
        <v>0</v>
      </c>
      <c r="CR386" s="146">
        <f t="shared" si="144"/>
        <v>0</v>
      </c>
      <c r="CS386" s="146">
        <f t="shared" si="144"/>
        <v>0</v>
      </c>
      <c r="CT386" s="146">
        <f t="shared" si="144"/>
        <v>0</v>
      </c>
      <c r="CU386" s="146">
        <f t="shared" si="144"/>
        <v>0</v>
      </c>
      <c r="CV386" s="146">
        <f t="shared" si="144"/>
        <v>0</v>
      </c>
      <c r="CW386" s="305"/>
      <c r="CX386" s="306"/>
      <c r="CY386" s="306"/>
      <c r="CZ386" s="306"/>
      <c r="DA386" s="306"/>
      <c r="DB386" s="306"/>
      <c r="DC386" s="306"/>
      <c r="DD386" s="306"/>
      <c r="DE386" s="306"/>
      <c r="DF386" s="307"/>
    </row>
    <row r="387" spans="1:110" s="81" customFormat="1" ht="17.25" customHeight="1">
      <c r="A387" s="265"/>
      <c r="B387" s="266"/>
      <c r="C387" s="269" t="s">
        <v>1272</v>
      </c>
      <c r="D387" s="269"/>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0"/>
      <c r="AI387" s="270"/>
      <c r="AJ387" s="270"/>
      <c r="AK387" s="270"/>
      <c r="AL387" s="270"/>
      <c r="AM387" s="270"/>
      <c r="AN387" s="270"/>
      <c r="AO387" s="270"/>
      <c r="AP387" s="270"/>
      <c r="AQ387" s="270"/>
      <c r="AR387" s="270"/>
      <c r="AS387" s="270"/>
      <c r="AT387" s="270"/>
      <c r="AU387" s="270"/>
      <c r="AV387" s="270"/>
      <c r="AW387" s="270"/>
      <c r="AX387" s="270"/>
      <c r="AY387" s="270"/>
      <c r="AZ387" s="270"/>
      <c r="BA387" s="270"/>
      <c r="BB387" s="270"/>
      <c r="BC387" s="270"/>
      <c r="BD387" s="270"/>
      <c r="BE387" s="270"/>
      <c r="BF387" s="270"/>
      <c r="BG387" s="270"/>
      <c r="BH387" s="270"/>
      <c r="BI387" s="147" t="e">
        <f>BI386/(BI383+BI384+BI385+BI386)</f>
        <v>#DIV/0!</v>
      </c>
      <c r="BJ387" s="147" t="e">
        <f t="shared" ref="BJ387:CV387" si="145">BJ386/(BJ383+BJ384+BJ385+BJ386)</f>
        <v>#DIV/0!</v>
      </c>
      <c r="BK387" s="147" t="e">
        <f t="shared" si="145"/>
        <v>#DIV/0!</v>
      </c>
      <c r="BL387" s="147" t="e">
        <f t="shared" si="145"/>
        <v>#DIV/0!</v>
      </c>
      <c r="BM387" s="147" t="e">
        <f t="shared" si="145"/>
        <v>#DIV/0!</v>
      </c>
      <c r="BN387" s="147" t="e">
        <f t="shared" si="145"/>
        <v>#DIV/0!</v>
      </c>
      <c r="BO387" s="147" t="e">
        <f t="shared" si="145"/>
        <v>#DIV/0!</v>
      </c>
      <c r="BP387" s="147" t="e">
        <f t="shared" si="145"/>
        <v>#DIV/0!</v>
      </c>
      <c r="BQ387" s="147" t="e">
        <f t="shared" si="145"/>
        <v>#DIV/0!</v>
      </c>
      <c r="BR387" s="147" t="e">
        <f t="shared" si="145"/>
        <v>#DIV/0!</v>
      </c>
      <c r="BS387" s="147" t="e">
        <f t="shared" si="145"/>
        <v>#DIV/0!</v>
      </c>
      <c r="BT387" s="147" t="e">
        <f t="shared" si="145"/>
        <v>#DIV/0!</v>
      </c>
      <c r="BU387" s="147" t="e">
        <f t="shared" si="145"/>
        <v>#DIV/0!</v>
      </c>
      <c r="BV387" s="147" t="e">
        <f t="shared" si="145"/>
        <v>#DIV/0!</v>
      </c>
      <c r="BW387" s="147" t="e">
        <f t="shared" si="145"/>
        <v>#DIV/0!</v>
      </c>
      <c r="BX387" s="147" t="e">
        <f t="shared" si="145"/>
        <v>#DIV/0!</v>
      </c>
      <c r="BY387" s="147" t="e">
        <f t="shared" si="145"/>
        <v>#DIV/0!</v>
      </c>
      <c r="BZ387" s="147" t="e">
        <f t="shared" si="145"/>
        <v>#DIV/0!</v>
      </c>
      <c r="CA387" s="147" t="e">
        <f t="shared" si="145"/>
        <v>#DIV/0!</v>
      </c>
      <c r="CB387" s="147" t="e">
        <f t="shared" si="145"/>
        <v>#DIV/0!</v>
      </c>
      <c r="CC387" s="147" t="e">
        <f t="shared" si="145"/>
        <v>#DIV/0!</v>
      </c>
      <c r="CD387" s="147" t="e">
        <f t="shared" si="145"/>
        <v>#DIV/0!</v>
      </c>
      <c r="CE387" s="147" t="e">
        <f t="shared" si="145"/>
        <v>#DIV/0!</v>
      </c>
      <c r="CF387" s="147" t="e">
        <f t="shared" si="145"/>
        <v>#DIV/0!</v>
      </c>
      <c r="CG387" s="147" t="e">
        <f t="shared" si="145"/>
        <v>#DIV/0!</v>
      </c>
      <c r="CH387" s="147" t="e">
        <f t="shared" si="145"/>
        <v>#DIV/0!</v>
      </c>
      <c r="CI387" s="147" t="e">
        <f t="shared" si="145"/>
        <v>#DIV/0!</v>
      </c>
      <c r="CJ387" s="147" t="e">
        <f t="shared" si="145"/>
        <v>#DIV/0!</v>
      </c>
      <c r="CK387" s="147" t="e">
        <f t="shared" si="145"/>
        <v>#DIV/0!</v>
      </c>
      <c r="CL387" s="147" t="e">
        <f t="shared" si="145"/>
        <v>#DIV/0!</v>
      </c>
      <c r="CM387" s="147" t="e">
        <f t="shared" si="145"/>
        <v>#DIV/0!</v>
      </c>
      <c r="CN387" s="147" t="e">
        <f t="shared" si="145"/>
        <v>#DIV/0!</v>
      </c>
      <c r="CO387" s="147" t="e">
        <f t="shared" si="145"/>
        <v>#DIV/0!</v>
      </c>
      <c r="CP387" s="147" t="e">
        <f t="shared" si="145"/>
        <v>#DIV/0!</v>
      </c>
      <c r="CQ387" s="147" t="e">
        <f t="shared" si="145"/>
        <v>#DIV/0!</v>
      </c>
      <c r="CR387" s="147" t="e">
        <f t="shared" si="145"/>
        <v>#DIV/0!</v>
      </c>
      <c r="CS387" s="147" t="e">
        <f t="shared" si="145"/>
        <v>#DIV/0!</v>
      </c>
      <c r="CT387" s="147" t="e">
        <f t="shared" si="145"/>
        <v>#DIV/0!</v>
      </c>
      <c r="CU387" s="147" t="e">
        <f t="shared" si="145"/>
        <v>#DIV/0!</v>
      </c>
      <c r="CV387" s="147" t="e">
        <f t="shared" si="145"/>
        <v>#DIV/0!</v>
      </c>
      <c r="CW387" s="308"/>
      <c r="CX387" s="309"/>
      <c r="CY387" s="309"/>
      <c r="CZ387" s="309"/>
      <c r="DA387" s="309"/>
      <c r="DB387" s="309"/>
      <c r="DC387" s="309"/>
      <c r="DD387" s="309"/>
      <c r="DE387" s="309"/>
      <c r="DF387" s="310"/>
    </row>
    <row r="388" spans="1:110" s="81" customFormat="1" ht="17.25" customHeight="1">
      <c r="A388" s="265"/>
      <c r="B388" s="266"/>
      <c r="C388" s="271" t="s">
        <v>1269</v>
      </c>
      <c r="D388" s="271"/>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0"/>
      <c r="AI388" s="270"/>
      <c r="AJ388" s="270"/>
      <c r="AK388" s="270"/>
      <c r="AL388" s="270"/>
      <c r="AM388" s="270"/>
      <c r="AN388" s="270"/>
      <c r="AO388" s="270"/>
      <c r="AP388" s="270"/>
      <c r="AQ388" s="270"/>
      <c r="AR388" s="270"/>
      <c r="AS388" s="270"/>
      <c r="AT388" s="270"/>
      <c r="AU388" s="270"/>
      <c r="AV388" s="270"/>
      <c r="AW388" s="270"/>
      <c r="AX388" s="270"/>
      <c r="AY388" s="270"/>
      <c r="AZ388" s="270"/>
      <c r="BA388" s="270"/>
      <c r="BB388" s="270"/>
      <c r="BC388" s="270"/>
      <c r="BD388" s="270"/>
      <c r="BE388" s="270"/>
      <c r="BF388" s="270"/>
      <c r="BG388" s="270"/>
      <c r="BH388" s="270"/>
      <c r="BI388" s="148" t="e">
        <f>(((BI383*2)+(BI384*1)+(BI385*0)))/(BI383+BI384+BI385)</f>
        <v>#DIV/0!</v>
      </c>
      <c r="BJ388" s="148" t="e">
        <f t="shared" ref="BJ388:CV388" si="146">(((BJ383*2)+(BJ384*1)+(BJ385*0)))/(BJ383+BJ384+BJ385)</f>
        <v>#DIV/0!</v>
      </c>
      <c r="BK388" s="148" t="e">
        <f t="shared" si="146"/>
        <v>#DIV/0!</v>
      </c>
      <c r="BL388" s="148" t="e">
        <f t="shared" si="146"/>
        <v>#DIV/0!</v>
      </c>
      <c r="BM388" s="148" t="e">
        <f t="shared" si="146"/>
        <v>#DIV/0!</v>
      </c>
      <c r="BN388" s="148" t="e">
        <f t="shared" si="146"/>
        <v>#DIV/0!</v>
      </c>
      <c r="BO388" s="148" t="e">
        <f t="shared" si="146"/>
        <v>#DIV/0!</v>
      </c>
      <c r="BP388" s="148" t="e">
        <f t="shared" si="146"/>
        <v>#DIV/0!</v>
      </c>
      <c r="BQ388" s="148" t="e">
        <f t="shared" si="146"/>
        <v>#DIV/0!</v>
      </c>
      <c r="BR388" s="148" t="e">
        <f t="shared" si="146"/>
        <v>#DIV/0!</v>
      </c>
      <c r="BS388" s="148" t="e">
        <f t="shared" si="146"/>
        <v>#DIV/0!</v>
      </c>
      <c r="BT388" s="148" t="e">
        <f t="shared" si="146"/>
        <v>#DIV/0!</v>
      </c>
      <c r="BU388" s="148" t="e">
        <f t="shared" si="146"/>
        <v>#DIV/0!</v>
      </c>
      <c r="BV388" s="148" t="e">
        <f t="shared" si="146"/>
        <v>#DIV/0!</v>
      </c>
      <c r="BW388" s="148" t="e">
        <f t="shared" si="146"/>
        <v>#DIV/0!</v>
      </c>
      <c r="BX388" s="148" t="e">
        <f t="shared" si="146"/>
        <v>#DIV/0!</v>
      </c>
      <c r="BY388" s="148" t="e">
        <f t="shared" si="146"/>
        <v>#DIV/0!</v>
      </c>
      <c r="BZ388" s="148" t="e">
        <f t="shared" si="146"/>
        <v>#DIV/0!</v>
      </c>
      <c r="CA388" s="148" t="e">
        <f t="shared" si="146"/>
        <v>#DIV/0!</v>
      </c>
      <c r="CB388" s="148" t="e">
        <f t="shared" si="146"/>
        <v>#DIV/0!</v>
      </c>
      <c r="CC388" s="148" t="e">
        <f t="shared" si="146"/>
        <v>#DIV/0!</v>
      </c>
      <c r="CD388" s="148" t="e">
        <f t="shared" si="146"/>
        <v>#DIV/0!</v>
      </c>
      <c r="CE388" s="148" t="e">
        <f t="shared" si="146"/>
        <v>#DIV/0!</v>
      </c>
      <c r="CF388" s="148" t="e">
        <f t="shared" si="146"/>
        <v>#DIV/0!</v>
      </c>
      <c r="CG388" s="148" t="e">
        <f t="shared" si="146"/>
        <v>#DIV/0!</v>
      </c>
      <c r="CH388" s="148" t="e">
        <f t="shared" si="146"/>
        <v>#DIV/0!</v>
      </c>
      <c r="CI388" s="148" t="e">
        <f t="shared" si="146"/>
        <v>#DIV/0!</v>
      </c>
      <c r="CJ388" s="148" t="e">
        <f t="shared" si="146"/>
        <v>#DIV/0!</v>
      </c>
      <c r="CK388" s="148" t="e">
        <f t="shared" si="146"/>
        <v>#DIV/0!</v>
      </c>
      <c r="CL388" s="148" t="e">
        <f t="shared" si="146"/>
        <v>#DIV/0!</v>
      </c>
      <c r="CM388" s="148" t="e">
        <f t="shared" si="146"/>
        <v>#DIV/0!</v>
      </c>
      <c r="CN388" s="148" t="e">
        <f t="shared" si="146"/>
        <v>#DIV/0!</v>
      </c>
      <c r="CO388" s="148" t="e">
        <f t="shared" si="146"/>
        <v>#DIV/0!</v>
      </c>
      <c r="CP388" s="148" t="e">
        <f t="shared" si="146"/>
        <v>#DIV/0!</v>
      </c>
      <c r="CQ388" s="148" t="e">
        <f t="shared" si="146"/>
        <v>#DIV/0!</v>
      </c>
      <c r="CR388" s="148" t="e">
        <f t="shared" si="146"/>
        <v>#DIV/0!</v>
      </c>
      <c r="CS388" s="148" t="e">
        <f t="shared" si="146"/>
        <v>#DIV/0!</v>
      </c>
      <c r="CT388" s="148" t="e">
        <f t="shared" si="146"/>
        <v>#DIV/0!</v>
      </c>
      <c r="CU388" s="148" t="e">
        <f t="shared" si="146"/>
        <v>#DIV/0!</v>
      </c>
      <c r="CV388" s="148" t="e">
        <f t="shared" si="146"/>
        <v>#DIV/0!</v>
      </c>
      <c r="CW388" s="272">
        <f>COUNTIF(BI389:CV389,"Đ")</f>
        <v>0</v>
      </c>
      <c r="CX388" s="273" t="e">
        <f>CW388/(CW388+CY388+DA388+DC388)</f>
        <v>#DIV/0!</v>
      </c>
      <c r="CY388" s="274">
        <f>COUNTIF(BI389:CV389,"CCG")</f>
        <v>0</v>
      </c>
      <c r="CZ388" s="273" t="e">
        <f>CY388/(CW388+CY388+DA388+DC388)</f>
        <v>#DIV/0!</v>
      </c>
      <c r="DA388" s="274">
        <f>COUNTIF(BI389:CV389,"CĐ")</f>
        <v>0</v>
      </c>
      <c r="DB388" s="273" t="e">
        <f>DA388/(CW388+CY388+DA388+DC388)</f>
        <v>#DIV/0!</v>
      </c>
      <c r="DC388" s="274">
        <f>COUNTIF(BI389:CV389,"KĐG")</f>
        <v>0</v>
      </c>
      <c r="DD388" s="273" t="e">
        <f>DC388/(CW388+CY388+DA388+DC388)</f>
        <v>#DIV/0!</v>
      </c>
      <c r="DE388" s="275" t="e">
        <f>(((CW388*2)+(CY388*1)+(DA388*0)))/(CW388+CY388+DA388)</f>
        <v>#DIV/0!</v>
      </c>
      <c r="DF388" s="276" t="e">
        <f>IF(DD388&gt;=50%,"KĐG",IF(DE388&gt;=1.6,"Đạt",IF(DE388&gt;=1,"Cần cố gắng","Chưa đạt")))</f>
        <v>#DIV/0!</v>
      </c>
    </row>
    <row r="389" spans="1:110" s="81" customFormat="1" ht="17.25" customHeight="1">
      <c r="A389" s="267"/>
      <c r="B389" s="268"/>
      <c r="C389" s="271"/>
      <c r="D389" s="271"/>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0"/>
      <c r="AI389" s="270"/>
      <c r="AJ389" s="270"/>
      <c r="AK389" s="270"/>
      <c r="AL389" s="270"/>
      <c r="AM389" s="270"/>
      <c r="AN389" s="270"/>
      <c r="AO389" s="270"/>
      <c r="AP389" s="270"/>
      <c r="AQ389" s="270"/>
      <c r="AR389" s="270"/>
      <c r="AS389" s="270"/>
      <c r="AT389" s="270"/>
      <c r="AU389" s="270"/>
      <c r="AV389" s="270"/>
      <c r="AW389" s="270"/>
      <c r="AX389" s="270"/>
      <c r="AY389" s="270"/>
      <c r="AZ389" s="270"/>
      <c r="BA389" s="270"/>
      <c r="BB389" s="270"/>
      <c r="BC389" s="270"/>
      <c r="BD389" s="270"/>
      <c r="BE389" s="270"/>
      <c r="BF389" s="270"/>
      <c r="BG389" s="270"/>
      <c r="BH389" s="270"/>
      <c r="BI389" s="148" t="e">
        <f>IF(BI387&gt;=50%,"KĐG",IF(BI388&gt;=1.6,"Đ",IF(BI388&gt;=1,"CCG","CĐ")))</f>
        <v>#DIV/0!</v>
      </c>
      <c r="BJ389" s="148" t="e">
        <f t="shared" ref="BJ389:CV389" si="147">IF(BJ387&gt;=50%,"KĐG",IF(BJ388&gt;=1.6,"Đ",IF(BJ388&gt;=1,"CCG","CĐ")))</f>
        <v>#DIV/0!</v>
      </c>
      <c r="BK389" s="148" t="e">
        <f t="shared" si="147"/>
        <v>#DIV/0!</v>
      </c>
      <c r="BL389" s="148" t="e">
        <f t="shared" si="147"/>
        <v>#DIV/0!</v>
      </c>
      <c r="BM389" s="148" t="e">
        <f t="shared" si="147"/>
        <v>#DIV/0!</v>
      </c>
      <c r="BN389" s="148" t="e">
        <f t="shared" si="147"/>
        <v>#DIV/0!</v>
      </c>
      <c r="BO389" s="148" t="e">
        <f t="shared" si="147"/>
        <v>#DIV/0!</v>
      </c>
      <c r="BP389" s="148" t="e">
        <f t="shared" si="147"/>
        <v>#DIV/0!</v>
      </c>
      <c r="BQ389" s="148" t="e">
        <f t="shared" si="147"/>
        <v>#DIV/0!</v>
      </c>
      <c r="BR389" s="148" t="e">
        <f t="shared" si="147"/>
        <v>#DIV/0!</v>
      </c>
      <c r="BS389" s="148" t="e">
        <f t="shared" si="147"/>
        <v>#DIV/0!</v>
      </c>
      <c r="BT389" s="148" t="e">
        <f t="shared" si="147"/>
        <v>#DIV/0!</v>
      </c>
      <c r="BU389" s="148" t="e">
        <f t="shared" si="147"/>
        <v>#DIV/0!</v>
      </c>
      <c r="BV389" s="148" t="e">
        <f t="shared" si="147"/>
        <v>#DIV/0!</v>
      </c>
      <c r="BW389" s="148" t="e">
        <f t="shared" si="147"/>
        <v>#DIV/0!</v>
      </c>
      <c r="BX389" s="148" t="e">
        <f t="shared" si="147"/>
        <v>#DIV/0!</v>
      </c>
      <c r="BY389" s="148" t="e">
        <f t="shared" si="147"/>
        <v>#DIV/0!</v>
      </c>
      <c r="BZ389" s="148" t="e">
        <f t="shared" si="147"/>
        <v>#DIV/0!</v>
      </c>
      <c r="CA389" s="148" t="e">
        <f t="shared" si="147"/>
        <v>#DIV/0!</v>
      </c>
      <c r="CB389" s="148" t="e">
        <f t="shared" si="147"/>
        <v>#DIV/0!</v>
      </c>
      <c r="CC389" s="148" t="e">
        <f t="shared" si="147"/>
        <v>#DIV/0!</v>
      </c>
      <c r="CD389" s="148" t="e">
        <f t="shared" si="147"/>
        <v>#DIV/0!</v>
      </c>
      <c r="CE389" s="148" t="e">
        <f t="shared" si="147"/>
        <v>#DIV/0!</v>
      </c>
      <c r="CF389" s="148" t="e">
        <f t="shared" si="147"/>
        <v>#DIV/0!</v>
      </c>
      <c r="CG389" s="148" t="e">
        <f t="shared" si="147"/>
        <v>#DIV/0!</v>
      </c>
      <c r="CH389" s="148" t="e">
        <f t="shared" si="147"/>
        <v>#DIV/0!</v>
      </c>
      <c r="CI389" s="148" t="e">
        <f t="shared" si="147"/>
        <v>#DIV/0!</v>
      </c>
      <c r="CJ389" s="148" t="e">
        <f t="shared" si="147"/>
        <v>#DIV/0!</v>
      </c>
      <c r="CK389" s="148" t="e">
        <f t="shared" si="147"/>
        <v>#DIV/0!</v>
      </c>
      <c r="CL389" s="148" t="e">
        <f t="shared" si="147"/>
        <v>#DIV/0!</v>
      </c>
      <c r="CM389" s="148" t="e">
        <f t="shared" si="147"/>
        <v>#DIV/0!</v>
      </c>
      <c r="CN389" s="148" t="e">
        <f t="shared" si="147"/>
        <v>#DIV/0!</v>
      </c>
      <c r="CO389" s="148" t="e">
        <f t="shared" si="147"/>
        <v>#DIV/0!</v>
      </c>
      <c r="CP389" s="148" t="e">
        <f t="shared" si="147"/>
        <v>#DIV/0!</v>
      </c>
      <c r="CQ389" s="148" t="e">
        <f t="shared" si="147"/>
        <v>#DIV/0!</v>
      </c>
      <c r="CR389" s="148" t="e">
        <f t="shared" si="147"/>
        <v>#DIV/0!</v>
      </c>
      <c r="CS389" s="148" t="e">
        <f t="shared" si="147"/>
        <v>#DIV/0!</v>
      </c>
      <c r="CT389" s="148" t="e">
        <f t="shared" si="147"/>
        <v>#DIV/0!</v>
      </c>
      <c r="CU389" s="148" t="e">
        <f t="shared" si="147"/>
        <v>#DIV/0!</v>
      </c>
      <c r="CV389" s="148" t="e">
        <f t="shared" si="147"/>
        <v>#DIV/0!</v>
      </c>
      <c r="CW389" s="272"/>
      <c r="CX389" s="273"/>
      <c r="CY389" s="274"/>
      <c r="CZ389" s="273"/>
      <c r="DA389" s="274"/>
      <c r="DB389" s="273"/>
      <c r="DC389" s="274"/>
      <c r="DD389" s="273"/>
      <c r="DE389" s="275"/>
      <c r="DF389" s="277"/>
    </row>
    <row r="390" spans="1:110" s="81" customFormat="1" ht="17.25" customHeight="1">
      <c r="A390" s="278" t="s">
        <v>1346</v>
      </c>
      <c r="B390" s="279"/>
      <c r="C390" s="284" t="s">
        <v>1271</v>
      </c>
      <c r="D390" s="284"/>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285"/>
      <c r="AN390" s="285"/>
      <c r="AO390" s="285"/>
      <c r="AP390" s="285"/>
      <c r="AQ390" s="285"/>
      <c r="AR390" s="285"/>
      <c r="AS390" s="285"/>
      <c r="AT390" s="285"/>
      <c r="AU390" s="285"/>
      <c r="AV390" s="285"/>
      <c r="AW390" s="285"/>
      <c r="AX390" s="285"/>
      <c r="AY390" s="285"/>
      <c r="AZ390" s="285"/>
      <c r="BA390" s="285"/>
      <c r="BB390" s="285"/>
      <c r="BC390" s="285"/>
      <c r="BD390" s="285"/>
      <c r="BE390" s="285"/>
      <c r="BF390" s="285"/>
      <c r="BG390" s="285"/>
      <c r="BH390" s="285"/>
      <c r="BI390" s="143">
        <f>COUNTIFS($T$7:$T$322,"x",BI$7:BI$322,"2")</f>
        <v>0</v>
      </c>
      <c r="BJ390" s="143">
        <f t="shared" ref="BJ390:CV390" si="148">COUNTIFS($T$7:$T$322,"x",BJ$7:BJ$322,"2")</f>
        <v>0</v>
      </c>
      <c r="BK390" s="143">
        <f t="shared" si="148"/>
        <v>0</v>
      </c>
      <c r="BL390" s="143">
        <f t="shared" si="148"/>
        <v>0</v>
      </c>
      <c r="BM390" s="143">
        <f t="shared" si="148"/>
        <v>0</v>
      </c>
      <c r="BN390" s="143">
        <f t="shared" si="148"/>
        <v>0</v>
      </c>
      <c r="BO390" s="143">
        <f t="shared" si="148"/>
        <v>0</v>
      </c>
      <c r="BP390" s="143">
        <f t="shared" si="148"/>
        <v>0</v>
      </c>
      <c r="BQ390" s="143">
        <f t="shared" si="148"/>
        <v>0</v>
      </c>
      <c r="BR390" s="143">
        <f t="shared" si="148"/>
        <v>0</v>
      </c>
      <c r="BS390" s="143">
        <f t="shared" si="148"/>
        <v>0</v>
      </c>
      <c r="BT390" s="143">
        <f t="shared" si="148"/>
        <v>0</v>
      </c>
      <c r="BU390" s="143">
        <f t="shared" si="148"/>
        <v>0</v>
      </c>
      <c r="BV390" s="143">
        <f t="shared" si="148"/>
        <v>0</v>
      </c>
      <c r="BW390" s="143">
        <f t="shared" si="148"/>
        <v>0</v>
      </c>
      <c r="BX390" s="143">
        <f t="shared" si="148"/>
        <v>0</v>
      </c>
      <c r="BY390" s="143">
        <f t="shared" si="148"/>
        <v>0</v>
      </c>
      <c r="BZ390" s="143">
        <f t="shared" si="148"/>
        <v>0</v>
      </c>
      <c r="CA390" s="143">
        <f t="shared" si="148"/>
        <v>0</v>
      </c>
      <c r="CB390" s="143">
        <f t="shared" si="148"/>
        <v>0</v>
      </c>
      <c r="CC390" s="143">
        <f t="shared" si="148"/>
        <v>0</v>
      </c>
      <c r="CD390" s="143">
        <f t="shared" si="148"/>
        <v>0</v>
      </c>
      <c r="CE390" s="143">
        <f t="shared" si="148"/>
        <v>0</v>
      </c>
      <c r="CF390" s="143">
        <f t="shared" si="148"/>
        <v>0</v>
      </c>
      <c r="CG390" s="143">
        <f t="shared" si="148"/>
        <v>0</v>
      </c>
      <c r="CH390" s="143">
        <f t="shared" si="148"/>
        <v>0</v>
      </c>
      <c r="CI390" s="143">
        <f t="shared" si="148"/>
        <v>0</v>
      </c>
      <c r="CJ390" s="143">
        <f t="shared" si="148"/>
        <v>0</v>
      </c>
      <c r="CK390" s="143">
        <f t="shared" si="148"/>
        <v>0</v>
      </c>
      <c r="CL390" s="143">
        <f t="shared" si="148"/>
        <v>0</v>
      </c>
      <c r="CM390" s="143">
        <f t="shared" si="148"/>
        <v>0</v>
      </c>
      <c r="CN390" s="143">
        <f t="shared" si="148"/>
        <v>0</v>
      </c>
      <c r="CO390" s="143">
        <f t="shared" si="148"/>
        <v>0</v>
      </c>
      <c r="CP390" s="143">
        <f t="shared" si="148"/>
        <v>0</v>
      </c>
      <c r="CQ390" s="143">
        <f t="shared" si="148"/>
        <v>0</v>
      </c>
      <c r="CR390" s="143">
        <f t="shared" si="148"/>
        <v>0</v>
      </c>
      <c r="CS390" s="143">
        <f t="shared" si="148"/>
        <v>0</v>
      </c>
      <c r="CT390" s="143">
        <f t="shared" si="148"/>
        <v>0</v>
      </c>
      <c r="CU390" s="143">
        <f t="shared" si="148"/>
        <v>0</v>
      </c>
      <c r="CV390" s="143">
        <f t="shared" si="148"/>
        <v>0</v>
      </c>
      <c r="CW390" s="286"/>
      <c r="CX390" s="287"/>
      <c r="CY390" s="287"/>
      <c r="CZ390" s="287"/>
      <c r="DA390" s="287"/>
      <c r="DB390" s="287"/>
      <c r="DC390" s="287"/>
      <c r="DD390" s="287"/>
      <c r="DE390" s="287"/>
      <c r="DF390" s="288"/>
    </row>
    <row r="391" spans="1:110" s="81" customFormat="1" ht="17.25" customHeight="1">
      <c r="A391" s="280"/>
      <c r="B391" s="281"/>
      <c r="C391" s="284" t="s">
        <v>1131</v>
      </c>
      <c r="D391" s="284"/>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285"/>
      <c r="AQ391" s="285"/>
      <c r="AR391" s="285"/>
      <c r="AS391" s="285"/>
      <c r="AT391" s="285"/>
      <c r="AU391" s="285"/>
      <c r="AV391" s="285"/>
      <c r="AW391" s="285"/>
      <c r="AX391" s="285"/>
      <c r="AY391" s="285"/>
      <c r="AZ391" s="285"/>
      <c r="BA391" s="285"/>
      <c r="BB391" s="285"/>
      <c r="BC391" s="285"/>
      <c r="BD391" s="285"/>
      <c r="BE391" s="285"/>
      <c r="BF391" s="285"/>
      <c r="BG391" s="285"/>
      <c r="BH391" s="285"/>
      <c r="BI391" s="143">
        <f>COUNTIFS($T$7:$T$322,"x",BI$7:BI$322,"1")</f>
        <v>0</v>
      </c>
      <c r="BJ391" s="143">
        <f t="shared" ref="BJ391:CV391" si="149">COUNTIFS($T$7:$T$322,"x",BJ$7:BJ$322,"1")</f>
        <v>0</v>
      </c>
      <c r="BK391" s="143">
        <f t="shared" si="149"/>
        <v>0</v>
      </c>
      <c r="BL391" s="143">
        <f t="shared" si="149"/>
        <v>0</v>
      </c>
      <c r="BM391" s="143">
        <f t="shared" si="149"/>
        <v>0</v>
      </c>
      <c r="BN391" s="143">
        <f t="shared" si="149"/>
        <v>0</v>
      </c>
      <c r="BO391" s="143">
        <f t="shared" si="149"/>
        <v>0</v>
      </c>
      <c r="BP391" s="143">
        <f t="shared" si="149"/>
        <v>0</v>
      </c>
      <c r="BQ391" s="143">
        <f t="shared" si="149"/>
        <v>0</v>
      </c>
      <c r="BR391" s="143">
        <f t="shared" si="149"/>
        <v>0</v>
      </c>
      <c r="BS391" s="143">
        <f t="shared" si="149"/>
        <v>0</v>
      </c>
      <c r="BT391" s="143">
        <f t="shared" si="149"/>
        <v>0</v>
      </c>
      <c r="BU391" s="143">
        <f t="shared" si="149"/>
        <v>0</v>
      </c>
      <c r="BV391" s="143">
        <f t="shared" si="149"/>
        <v>0</v>
      </c>
      <c r="BW391" s="143">
        <f t="shared" si="149"/>
        <v>0</v>
      </c>
      <c r="BX391" s="143">
        <f t="shared" si="149"/>
        <v>0</v>
      </c>
      <c r="BY391" s="143">
        <f t="shared" si="149"/>
        <v>0</v>
      </c>
      <c r="BZ391" s="143">
        <f t="shared" si="149"/>
        <v>0</v>
      </c>
      <c r="CA391" s="143">
        <f t="shared" si="149"/>
        <v>0</v>
      </c>
      <c r="CB391" s="143">
        <f t="shared" si="149"/>
        <v>0</v>
      </c>
      <c r="CC391" s="143">
        <f t="shared" si="149"/>
        <v>0</v>
      </c>
      <c r="CD391" s="143">
        <f t="shared" si="149"/>
        <v>0</v>
      </c>
      <c r="CE391" s="143">
        <f t="shared" si="149"/>
        <v>0</v>
      </c>
      <c r="CF391" s="143">
        <f t="shared" si="149"/>
        <v>0</v>
      </c>
      <c r="CG391" s="143">
        <f t="shared" si="149"/>
        <v>0</v>
      </c>
      <c r="CH391" s="143">
        <f t="shared" si="149"/>
        <v>0</v>
      </c>
      <c r="CI391" s="143">
        <f t="shared" si="149"/>
        <v>0</v>
      </c>
      <c r="CJ391" s="143">
        <f t="shared" si="149"/>
        <v>0</v>
      </c>
      <c r="CK391" s="143">
        <f t="shared" si="149"/>
        <v>0</v>
      </c>
      <c r="CL391" s="143">
        <f t="shared" si="149"/>
        <v>0</v>
      </c>
      <c r="CM391" s="143">
        <f t="shared" si="149"/>
        <v>0</v>
      </c>
      <c r="CN391" s="143">
        <f t="shared" si="149"/>
        <v>0</v>
      </c>
      <c r="CO391" s="143">
        <f t="shared" si="149"/>
        <v>0</v>
      </c>
      <c r="CP391" s="143">
        <f t="shared" si="149"/>
        <v>0</v>
      </c>
      <c r="CQ391" s="143">
        <f t="shared" si="149"/>
        <v>0</v>
      </c>
      <c r="CR391" s="143">
        <f t="shared" si="149"/>
        <v>0</v>
      </c>
      <c r="CS391" s="143">
        <f t="shared" si="149"/>
        <v>0</v>
      </c>
      <c r="CT391" s="143">
        <f t="shared" si="149"/>
        <v>0</v>
      </c>
      <c r="CU391" s="143">
        <f t="shared" si="149"/>
        <v>0</v>
      </c>
      <c r="CV391" s="143">
        <f t="shared" si="149"/>
        <v>0</v>
      </c>
      <c r="CW391" s="289"/>
      <c r="CX391" s="290"/>
      <c r="CY391" s="290"/>
      <c r="CZ391" s="290"/>
      <c r="DA391" s="290"/>
      <c r="DB391" s="290"/>
      <c r="DC391" s="290"/>
      <c r="DD391" s="290"/>
      <c r="DE391" s="290"/>
      <c r="DF391" s="291"/>
    </row>
    <row r="392" spans="1:110" s="81" customFormat="1" ht="17.25" customHeight="1">
      <c r="A392" s="280"/>
      <c r="B392" s="281"/>
      <c r="C392" s="284" t="s">
        <v>1132</v>
      </c>
      <c r="D392" s="284"/>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285"/>
      <c r="AQ392" s="285"/>
      <c r="AR392" s="285"/>
      <c r="AS392" s="285"/>
      <c r="AT392" s="285"/>
      <c r="AU392" s="285"/>
      <c r="AV392" s="285"/>
      <c r="AW392" s="285"/>
      <c r="AX392" s="285"/>
      <c r="AY392" s="285"/>
      <c r="AZ392" s="285"/>
      <c r="BA392" s="285"/>
      <c r="BB392" s="285"/>
      <c r="BC392" s="285"/>
      <c r="BD392" s="285"/>
      <c r="BE392" s="285"/>
      <c r="BF392" s="285"/>
      <c r="BG392" s="285"/>
      <c r="BH392" s="285"/>
      <c r="BI392" s="143">
        <f>COUNTIFS($T$7:$T$322,"x",BI$7:BI$322,"0")</f>
        <v>0</v>
      </c>
      <c r="BJ392" s="143">
        <f t="shared" ref="BJ392:CV392" si="150">COUNTIFS($T$7:$T$322,"x",BJ$7:BJ$322,"0")</f>
        <v>0</v>
      </c>
      <c r="BK392" s="143">
        <f t="shared" si="150"/>
        <v>0</v>
      </c>
      <c r="BL392" s="143">
        <f t="shared" si="150"/>
        <v>0</v>
      </c>
      <c r="BM392" s="143">
        <f t="shared" si="150"/>
        <v>0</v>
      </c>
      <c r="BN392" s="143">
        <f t="shared" si="150"/>
        <v>0</v>
      </c>
      <c r="BO392" s="143">
        <f t="shared" si="150"/>
        <v>0</v>
      </c>
      <c r="BP392" s="143">
        <f t="shared" si="150"/>
        <v>0</v>
      </c>
      <c r="BQ392" s="143">
        <f t="shared" si="150"/>
        <v>0</v>
      </c>
      <c r="BR392" s="143">
        <f t="shared" si="150"/>
        <v>0</v>
      </c>
      <c r="BS392" s="143">
        <f t="shared" si="150"/>
        <v>0</v>
      </c>
      <c r="BT392" s="143">
        <f t="shared" si="150"/>
        <v>0</v>
      </c>
      <c r="BU392" s="143">
        <f t="shared" si="150"/>
        <v>0</v>
      </c>
      <c r="BV392" s="143">
        <f t="shared" si="150"/>
        <v>0</v>
      </c>
      <c r="BW392" s="143">
        <f t="shared" si="150"/>
        <v>0</v>
      </c>
      <c r="BX392" s="143">
        <f t="shared" si="150"/>
        <v>0</v>
      </c>
      <c r="BY392" s="143">
        <f t="shared" si="150"/>
        <v>0</v>
      </c>
      <c r="BZ392" s="143">
        <f t="shared" si="150"/>
        <v>0</v>
      </c>
      <c r="CA392" s="143">
        <f t="shared" si="150"/>
        <v>0</v>
      </c>
      <c r="CB392" s="143">
        <f t="shared" si="150"/>
        <v>0</v>
      </c>
      <c r="CC392" s="143">
        <f t="shared" si="150"/>
        <v>0</v>
      </c>
      <c r="CD392" s="143">
        <f t="shared" si="150"/>
        <v>0</v>
      </c>
      <c r="CE392" s="143">
        <f t="shared" si="150"/>
        <v>0</v>
      </c>
      <c r="CF392" s="143">
        <f t="shared" si="150"/>
        <v>0</v>
      </c>
      <c r="CG392" s="143">
        <f t="shared" si="150"/>
        <v>0</v>
      </c>
      <c r="CH392" s="143">
        <f t="shared" si="150"/>
        <v>0</v>
      </c>
      <c r="CI392" s="143">
        <f t="shared" si="150"/>
        <v>0</v>
      </c>
      <c r="CJ392" s="143">
        <f t="shared" si="150"/>
        <v>0</v>
      </c>
      <c r="CK392" s="143">
        <f t="shared" si="150"/>
        <v>0</v>
      </c>
      <c r="CL392" s="143">
        <f t="shared" si="150"/>
        <v>0</v>
      </c>
      <c r="CM392" s="143">
        <f t="shared" si="150"/>
        <v>0</v>
      </c>
      <c r="CN392" s="143">
        <f t="shared" si="150"/>
        <v>0</v>
      </c>
      <c r="CO392" s="143">
        <f t="shared" si="150"/>
        <v>0</v>
      </c>
      <c r="CP392" s="143">
        <f t="shared" si="150"/>
        <v>0</v>
      </c>
      <c r="CQ392" s="143">
        <f t="shared" si="150"/>
        <v>0</v>
      </c>
      <c r="CR392" s="143">
        <f t="shared" si="150"/>
        <v>0</v>
      </c>
      <c r="CS392" s="143">
        <f t="shared" si="150"/>
        <v>0</v>
      </c>
      <c r="CT392" s="143">
        <f t="shared" si="150"/>
        <v>0</v>
      </c>
      <c r="CU392" s="143">
        <f t="shared" si="150"/>
        <v>0</v>
      </c>
      <c r="CV392" s="143">
        <f t="shared" si="150"/>
        <v>0</v>
      </c>
      <c r="CW392" s="289"/>
      <c r="CX392" s="290"/>
      <c r="CY392" s="290"/>
      <c r="CZ392" s="290"/>
      <c r="DA392" s="290"/>
      <c r="DB392" s="290"/>
      <c r="DC392" s="290"/>
      <c r="DD392" s="290"/>
      <c r="DE392" s="290"/>
      <c r="DF392" s="291"/>
    </row>
    <row r="393" spans="1:110" s="81" customFormat="1" ht="17.25" customHeight="1">
      <c r="A393" s="280"/>
      <c r="B393" s="281"/>
      <c r="C393" s="284" t="s">
        <v>1273</v>
      </c>
      <c r="D393" s="284"/>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285"/>
      <c r="AQ393" s="285"/>
      <c r="AR393" s="285"/>
      <c r="AS393" s="285"/>
      <c r="AT393" s="285"/>
      <c r="AU393" s="285"/>
      <c r="AV393" s="285"/>
      <c r="AW393" s="285"/>
      <c r="AX393" s="285"/>
      <c r="AY393" s="285"/>
      <c r="AZ393" s="285"/>
      <c r="BA393" s="285"/>
      <c r="BB393" s="285"/>
      <c r="BC393" s="285"/>
      <c r="BD393" s="285"/>
      <c r="BE393" s="285"/>
      <c r="BF393" s="285"/>
      <c r="BG393" s="285"/>
      <c r="BH393" s="285"/>
      <c r="BI393" s="143">
        <f>COUNTIFS($T$7:$T$322,"x",BI$7:BI$322,"kđg")</f>
        <v>0</v>
      </c>
      <c r="BJ393" s="143">
        <f t="shared" ref="BJ393:CV393" si="151">COUNTIFS($T$7:$T$322,"x",BJ$7:BJ$322,"kđg")</f>
        <v>0</v>
      </c>
      <c r="BK393" s="143">
        <f t="shared" si="151"/>
        <v>0</v>
      </c>
      <c r="BL393" s="143">
        <f t="shared" si="151"/>
        <v>0</v>
      </c>
      <c r="BM393" s="143">
        <f t="shared" si="151"/>
        <v>0</v>
      </c>
      <c r="BN393" s="143">
        <f t="shared" si="151"/>
        <v>0</v>
      </c>
      <c r="BO393" s="143">
        <f t="shared" si="151"/>
        <v>0</v>
      </c>
      <c r="BP393" s="143">
        <f t="shared" si="151"/>
        <v>0</v>
      </c>
      <c r="BQ393" s="143">
        <f t="shared" si="151"/>
        <v>0</v>
      </c>
      <c r="BR393" s="143">
        <f t="shared" si="151"/>
        <v>0</v>
      </c>
      <c r="BS393" s="143">
        <f t="shared" si="151"/>
        <v>0</v>
      </c>
      <c r="BT393" s="143">
        <f t="shared" si="151"/>
        <v>0</v>
      </c>
      <c r="BU393" s="143">
        <f t="shared" si="151"/>
        <v>0</v>
      </c>
      <c r="BV393" s="143">
        <f t="shared" si="151"/>
        <v>0</v>
      </c>
      <c r="BW393" s="143">
        <f t="shared" si="151"/>
        <v>0</v>
      </c>
      <c r="BX393" s="143">
        <f t="shared" si="151"/>
        <v>0</v>
      </c>
      <c r="BY393" s="143">
        <f t="shared" si="151"/>
        <v>0</v>
      </c>
      <c r="BZ393" s="143">
        <f t="shared" si="151"/>
        <v>0</v>
      </c>
      <c r="CA393" s="143">
        <f t="shared" si="151"/>
        <v>0</v>
      </c>
      <c r="CB393" s="143">
        <f t="shared" si="151"/>
        <v>0</v>
      </c>
      <c r="CC393" s="143">
        <f t="shared" si="151"/>
        <v>0</v>
      </c>
      <c r="CD393" s="143">
        <f t="shared" si="151"/>
        <v>0</v>
      </c>
      <c r="CE393" s="143">
        <f t="shared" si="151"/>
        <v>0</v>
      </c>
      <c r="CF393" s="143">
        <f t="shared" si="151"/>
        <v>0</v>
      </c>
      <c r="CG393" s="143">
        <f t="shared" si="151"/>
        <v>0</v>
      </c>
      <c r="CH393" s="143">
        <f t="shared" si="151"/>
        <v>0</v>
      </c>
      <c r="CI393" s="143">
        <f t="shared" si="151"/>
        <v>0</v>
      </c>
      <c r="CJ393" s="143">
        <f t="shared" si="151"/>
        <v>0</v>
      </c>
      <c r="CK393" s="143">
        <f t="shared" si="151"/>
        <v>0</v>
      </c>
      <c r="CL393" s="143">
        <f t="shared" si="151"/>
        <v>0</v>
      </c>
      <c r="CM393" s="143">
        <f t="shared" si="151"/>
        <v>0</v>
      </c>
      <c r="CN393" s="143">
        <f t="shared" si="151"/>
        <v>0</v>
      </c>
      <c r="CO393" s="143">
        <f t="shared" si="151"/>
        <v>0</v>
      </c>
      <c r="CP393" s="143">
        <f t="shared" si="151"/>
        <v>0</v>
      </c>
      <c r="CQ393" s="143">
        <f t="shared" si="151"/>
        <v>0</v>
      </c>
      <c r="CR393" s="143">
        <f t="shared" si="151"/>
        <v>0</v>
      </c>
      <c r="CS393" s="143">
        <f t="shared" si="151"/>
        <v>0</v>
      </c>
      <c r="CT393" s="143">
        <f t="shared" si="151"/>
        <v>0</v>
      </c>
      <c r="CU393" s="143">
        <f t="shared" si="151"/>
        <v>0</v>
      </c>
      <c r="CV393" s="143">
        <f t="shared" si="151"/>
        <v>0</v>
      </c>
      <c r="CW393" s="289"/>
      <c r="CX393" s="290"/>
      <c r="CY393" s="290"/>
      <c r="CZ393" s="290"/>
      <c r="DA393" s="290"/>
      <c r="DB393" s="290"/>
      <c r="DC393" s="290"/>
      <c r="DD393" s="290"/>
      <c r="DE393" s="290"/>
      <c r="DF393" s="291"/>
    </row>
    <row r="394" spans="1:110" s="81" customFormat="1" ht="17.25" customHeight="1">
      <c r="A394" s="280"/>
      <c r="B394" s="281"/>
      <c r="C394" s="284" t="s">
        <v>1272</v>
      </c>
      <c r="D394" s="284"/>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285"/>
      <c r="AN394" s="285"/>
      <c r="AO394" s="285"/>
      <c r="AP394" s="285"/>
      <c r="AQ394" s="285"/>
      <c r="AR394" s="285"/>
      <c r="AS394" s="285"/>
      <c r="AT394" s="285"/>
      <c r="AU394" s="285"/>
      <c r="AV394" s="285"/>
      <c r="AW394" s="285"/>
      <c r="AX394" s="285"/>
      <c r="AY394" s="285"/>
      <c r="AZ394" s="285"/>
      <c r="BA394" s="285"/>
      <c r="BB394" s="285"/>
      <c r="BC394" s="285"/>
      <c r="BD394" s="285"/>
      <c r="BE394" s="285"/>
      <c r="BF394" s="285"/>
      <c r="BG394" s="285"/>
      <c r="BH394" s="285"/>
      <c r="BI394" s="144" t="e">
        <f>BI393/(BI390+BI391+BI392+BI393)</f>
        <v>#DIV/0!</v>
      </c>
      <c r="BJ394" s="144" t="e">
        <f t="shared" ref="BJ394:CV394" si="152">BJ393/(BJ390+BJ391+BJ392+BJ393)</f>
        <v>#DIV/0!</v>
      </c>
      <c r="BK394" s="144" t="e">
        <f t="shared" si="152"/>
        <v>#DIV/0!</v>
      </c>
      <c r="BL394" s="144" t="e">
        <f t="shared" si="152"/>
        <v>#DIV/0!</v>
      </c>
      <c r="BM394" s="144" t="e">
        <f t="shared" si="152"/>
        <v>#DIV/0!</v>
      </c>
      <c r="BN394" s="144" t="e">
        <f t="shared" si="152"/>
        <v>#DIV/0!</v>
      </c>
      <c r="BO394" s="144" t="e">
        <f t="shared" si="152"/>
        <v>#DIV/0!</v>
      </c>
      <c r="BP394" s="144" t="e">
        <f t="shared" si="152"/>
        <v>#DIV/0!</v>
      </c>
      <c r="BQ394" s="144" t="e">
        <f t="shared" si="152"/>
        <v>#DIV/0!</v>
      </c>
      <c r="BR394" s="144" t="e">
        <f t="shared" si="152"/>
        <v>#DIV/0!</v>
      </c>
      <c r="BS394" s="144" t="e">
        <f t="shared" si="152"/>
        <v>#DIV/0!</v>
      </c>
      <c r="BT394" s="144" t="e">
        <f t="shared" si="152"/>
        <v>#DIV/0!</v>
      </c>
      <c r="BU394" s="144" t="e">
        <f t="shared" si="152"/>
        <v>#DIV/0!</v>
      </c>
      <c r="BV394" s="144" t="e">
        <f t="shared" si="152"/>
        <v>#DIV/0!</v>
      </c>
      <c r="BW394" s="144" t="e">
        <f t="shared" si="152"/>
        <v>#DIV/0!</v>
      </c>
      <c r="BX394" s="144" t="e">
        <f t="shared" si="152"/>
        <v>#DIV/0!</v>
      </c>
      <c r="BY394" s="144" t="e">
        <f t="shared" si="152"/>
        <v>#DIV/0!</v>
      </c>
      <c r="BZ394" s="144" t="e">
        <f t="shared" si="152"/>
        <v>#DIV/0!</v>
      </c>
      <c r="CA394" s="144" t="e">
        <f t="shared" si="152"/>
        <v>#DIV/0!</v>
      </c>
      <c r="CB394" s="144" t="e">
        <f t="shared" si="152"/>
        <v>#DIV/0!</v>
      </c>
      <c r="CC394" s="144" t="e">
        <f t="shared" si="152"/>
        <v>#DIV/0!</v>
      </c>
      <c r="CD394" s="144" t="e">
        <f t="shared" si="152"/>
        <v>#DIV/0!</v>
      </c>
      <c r="CE394" s="144" t="e">
        <f t="shared" si="152"/>
        <v>#DIV/0!</v>
      </c>
      <c r="CF394" s="144" t="e">
        <f t="shared" si="152"/>
        <v>#DIV/0!</v>
      </c>
      <c r="CG394" s="144" t="e">
        <f t="shared" si="152"/>
        <v>#DIV/0!</v>
      </c>
      <c r="CH394" s="144" t="e">
        <f t="shared" si="152"/>
        <v>#DIV/0!</v>
      </c>
      <c r="CI394" s="144" t="e">
        <f t="shared" si="152"/>
        <v>#DIV/0!</v>
      </c>
      <c r="CJ394" s="144" t="e">
        <f t="shared" si="152"/>
        <v>#DIV/0!</v>
      </c>
      <c r="CK394" s="144" t="e">
        <f t="shared" si="152"/>
        <v>#DIV/0!</v>
      </c>
      <c r="CL394" s="144" t="e">
        <f t="shared" si="152"/>
        <v>#DIV/0!</v>
      </c>
      <c r="CM394" s="144" t="e">
        <f t="shared" si="152"/>
        <v>#DIV/0!</v>
      </c>
      <c r="CN394" s="144" t="e">
        <f t="shared" si="152"/>
        <v>#DIV/0!</v>
      </c>
      <c r="CO394" s="144" t="e">
        <f t="shared" si="152"/>
        <v>#DIV/0!</v>
      </c>
      <c r="CP394" s="144" t="e">
        <f t="shared" si="152"/>
        <v>#DIV/0!</v>
      </c>
      <c r="CQ394" s="144" t="e">
        <f t="shared" si="152"/>
        <v>#DIV/0!</v>
      </c>
      <c r="CR394" s="144" t="e">
        <f t="shared" si="152"/>
        <v>#DIV/0!</v>
      </c>
      <c r="CS394" s="144" t="e">
        <f t="shared" si="152"/>
        <v>#DIV/0!</v>
      </c>
      <c r="CT394" s="144" t="e">
        <f t="shared" si="152"/>
        <v>#DIV/0!</v>
      </c>
      <c r="CU394" s="144" t="e">
        <f t="shared" si="152"/>
        <v>#DIV/0!</v>
      </c>
      <c r="CV394" s="144" t="e">
        <f t="shared" si="152"/>
        <v>#DIV/0!</v>
      </c>
      <c r="CW394" s="292"/>
      <c r="CX394" s="293"/>
      <c r="CY394" s="293"/>
      <c r="CZ394" s="293"/>
      <c r="DA394" s="293"/>
      <c r="DB394" s="293"/>
      <c r="DC394" s="293"/>
      <c r="DD394" s="293"/>
      <c r="DE394" s="293"/>
      <c r="DF394" s="294"/>
    </row>
    <row r="395" spans="1:110" s="81" customFormat="1" ht="17.25" customHeight="1">
      <c r="A395" s="280"/>
      <c r="B395" s="281"/>
      <c r="C395" s="295" t="s">
        <v>1269</v>
      </c>
      <c r="D395" s="29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285"/>
      <c r="AK395" s="285"/>
      <c r="AL395" s="285"/>
      <c r="AM395" s="285"/>
      <c r="AN395" s="285"/>
      <c r="AO395" s="285"/>
      <c r="AP395" s="285"/>
      <c r="AQ395" s="285"/>
      <c r="AR395" s="285"/>
      <c r="AS395" s="285"/>
      <c r="AT395" s="285"/>
      <c r="AU395" s="285"/>
      <c r="AV395" s="285"/>
      <c r="AW395" s="285"/>
      <c r="AX395" s="285"/>
      <c r="AY395" s="285"/>
      <c r="AZ395" s="285"/>
      <c r="BA395" s="285"/>
      <c r="BB395" s="285"/>
      <c r="BC395" s="285"/>
      <c r="BD395" s="285"/>
      <c r="BE395" s="285"/>
      <c r="BF395" s="285"/>
      <c r="BG395" s="285"/>
      <c r="BH395" s="285"/>
      <c r="BI395" s="145" t="e">
        <f>(((BI390*2)+(BI391*1)+(BI392*0)))/(BI390+BI391+BI392)</f>
        <v>#DIV/0!</v>
      </c>
      <c r="BJ395" s="145" t="e">
        <f t="shared" ref="BJ395:CV395" si="153">(((BJ390*2)+(BJ391*1)+(BJ392*0)))/(BJ390+BJ391+BJ392)</f>
        <v>#DIV/0!</v>
      </c>
      <c r="BK395" s="145" t="e">
        <f t="shared" si="153"/>
        <v>#DIV/0!</v>
      </c>
      <c r="BL395" s="145" t="e">
        <f t="shared" si="153"/>
        <v>#DIV/0!</v>
      </c>
      <c r="BM395" s="145" t="e">
        <f t="shared" si="153"/>
        <v>#DIV/0!</v>
      </c>
      <c r="BN395" s="145" t="e">
        <f t="shared" si="153"/>
        <v>#DIV/0!</v>
      </c>
      <c r="BO395" s="145" t="e">
        <f t="shared" si="153"/>
        <v>#DIV/0!</v>
      </c>
      <c r="BP395" s="145" t="e">
        <f t="shared" si="153"/>
        <v>#DIV/0!</v>
      </c>
      <c r="BQ395" s="145" t="e">
        <f t="shared" si="153"/>
        <v>#DIV/0!</v>
      </c>
      <c r="BR395" s="145" t="e">
        <f t="shared" si="153"/>
        <v>#DIV/0!</v>
      </c>
      <c r="BS395" s="145" t="e">
        <f t="shared" si="153"/>
        <v>#DIV/0!</v>
      </c>
      <c r="BT395" s="145" t="e">
        <f t="shared" si="153"/>
        <v>#DIV/0!</v>
      </c>
      <c r="BU395" s="145" t="e">
        <f t="shared" si="153"/>
        <v>#DIV/0!</v>
      </c>
      <c r="BV395" s="145" t="e">
        <f t="shared" si="153"/>
        <v>#DIV/0!</v>
      </c>
      <c r="BW395" s="145" t="e">
        <f t="shared" si="153"/>
        <v>#DIV/0!</v>
      </c>
      <c r="BX395" s="145" t="e">
        <f t="shared" si="153"/>
        <v>#DIV/0!</v>
      </c>
      <c r="BY395" s="145" t="e">
        <f t="shared" si="153"/>
        <v>#DIV/0!</v>
      </c>
      <c r="BZ395" s="145" t="e">
        <f t="shared" si="153"/>
        <v>#DIV/0!</v>
      </c>
      <c r="CA395" s="145" t="e">
        <f t="shared" si="153"/>
        <v>#DIV/0!</v>
      </c>
      <c r="CB395" s="145" t="e">
        <f t="shared" si="153"/>
        <v>#DIV/0!</v>
      </c>
      <c r="CC395" s="145" t="e">
        <f t="shared" si="153"/>
        <v>#DIV/0!</v>
      </c>
      <c r="CD395" s="145" t="e">
        <f t="shared" si="153"/>
        <v>#DIV/0!</v>
      </c>
      <c r="CE395" s="145" t="e">
        <f t="shared" si="153"/>
        <v>#DIV/0!</v>
      </c>
      <c r="CF395" s="145" t="e">
        <f t="shared" si="153"/>
        <v>#DIV/0!</v>
      </c>
      <c r="CG395" s="145" t="e">
        <f t="shared" si="153"/>
        <v>#DIV/0!</v>
      </c>
      <c r="CH395" s="145" t="e">
        <f t="shared" si="153"/>
        <v>#DIV/0!</v>
      </c>
      <c r="CI395" s="145" t="e">
        <f t="shared" si="153"/>
        <v>#DIV/0!</v>
      </c>
      <c r="CJ395" s="145" t="e">
        <f t="shared" si="153"/>
        <v>#DIV/0!</v>
      </c>
      <c r="CK395" s="145" t="e">
        <f t="shared" si="153"/>
        <v>#DIV/0!</v>
      </c>
      <c r="CL395" s="145" t="e">
        <f t="shared" si="153"/>
        <v>#DIV/0!</v>
      </c>
      <c r="CM395" s="145" t="e">
        <f t="shared" si="153"/>
        <v>#DIV/0!</v>
      </c>
      <c r="CN395" s="145" t="e">
        <f t="shared" si="153"/>
        <v>#DIV/0!</v>
      </c>
      <c r="CO395" s="145" t="e">
        <f t="shared" si="153"/>
        <v>#DIV/0!</v>
      </c>
      <c r="CP395" s="145" t="e">
        <f t="shared" si="153"/>
        <v>#DIV/0!</v>
      </c>
      <c r="CQ395" s="145" t="e">
        <f t="shared" si="153"/>
        <v>#DIV/0!</v>
      </c>
      <c r="CR395" s="145" t="e">
        <f t="shared" si="153"/>
        <v>#DIV/0!</v>
      </c>
      <c r="CS395" s="145" t="e">
        <f t="shared" si="153"/>
        <v>#DIV/0!</v>
      </c>
      <c r="CT395" s="145" t="e">
        <f t="shared" si="153"/>
        <v>#DIV/0!</v>
      </c>
      <c r="CU395" s="145" t="e">
        <f t="shared" si="153"/>
        <v>#DIV/0!</v>
      </c>
      <c r="CV395" s="145" t="e">
        <f t="shared" si="153"/>
        <v>#DIV/0!</v>
      </c>
      <c r="CW395" s="296">
        <f>COUNTIF(BI396:CV396,"Đ")</f>
        <v>0</v>
      </c>
      <c r="CX395" s="297" t="e">
        <f>CW395/(CW395+CY395+DA395+DC395)</f>
        <v>#DIV/0!</v>
      </c>
      <c r="CY395" s="298">
        <f>COUNTIF(BI396:CV396,"CCG")</f>
        <v>0</v>
      </c>
      <c r="CZ395" s="297" t="e">
        <f>CY395/(CW395+CY395+DA395+DC395)</f>
        <v>#DIV/0!</v>
      </c>
      <c r="DA395" s="298">
        <f>COUNTIF(BI396:CV396,"CĐ")</f>
        <v>0</v>
      </c>
      <c r="DB395" s="297" t="e">
        <f>DA395/(CW395+CY395+DA395+DC395)</f>
        <v>#DIV/0!</v>
      </c>
      <c r="DC395" s="298">
        <f>COUNTIF(BI396:CV396,"KĐG")</f>
        <v>0</v>
      </c>
      <c r="DD395" s="297" t="e">
        <f>DC395/(CW395+CY395+DA395+DC395)</f>
        <v>#DIV/0!</v>
      </c>
      <c r="DE395" s="299" t="e">
        <f>(((CW395*2)+(CY395*1)+(DA395*0)))/(CW395+CY395+DA395)</f>
        <v>#DIV/0!</v>
      </c>
      <c r="DF395" s="300" t="e">
        <f>IF(DD395&gt;=50%,"KĐG",IF(DE395&gt;=1.6,"Đạt",IF(DE395&gt;=1,"Cần cố gắng","Chưa đạt")))</f>
        <v>#DIV/0!</v>
      </c>
    </row>
    <row r="396" spans="1:110" s="81" customFormat="1" ht="17.25" customHeight="1">
      <c r="A396" s="282"/>
      <c r="B396" s="283"/>
      <c r="C396" s="295"/>
      <c r="D396" s="29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5"/>
      <c r="AK396" s="285"/>
      <c r="AL396" s="285"/>
      <c r="AM396" s="285"/>
      <c r="AN396" s="285"/>
      <c r="AO396" s="285"/>
      <c r="AP396" s="285"/>
      <c r="AQ396" s="285"/>
      <c r="AR396" s="285"/>
      <c r="AS396" s="285"/>
      <c r="AT396" s="285"/>
      <c r="AU396" s="285"/>
      <c r="AV396" s="285"/>
      <c r="AW396" s="285"/>
      <c r="AX396" s="285"/>
      <c r="AY396" s="285"/>
      <c r="AZ396" s="285"/>
      <c r="BA396" s="285"/>
      <c r="BB396" s="285"/>
      <c r="BC396" s="285"/>
      <c r="BD396" s="285"/>
      <c r="BE396" s="285"/>
      <c r="BF396" s="285"/>
      <c r="BG396" s="285"/>
      <c r="BH396" s="285"/>
      <c r="BI396" s="145" t="e">
        <f>IF(BI394&gt;=50%,"KĐG",IF(BI395&gt;=1.6,"Đ",IF(BI395&gt;=1,"CCG","CĐ")))</f>
        <v>#DIV/0!</v>
      </c>
      <c r="BJ396" s="145" t="e">
        <f t="shared" ref="BJ396:CV396" si="154">IF(BJ394&gt;=50%,"KĐG",IF(BJ395&gt;=1.6,"Đ",IF(BJ395&gt;=1,"CCG","CĐ")))</f>
        <v>#DIV/0!</v>
      </c>
      <c r="BK396" s="145" t="e">
        <f t="shared" si="154"/>
        <v>#DIV/0!</v>
      </c>
      <c r="BL396" s="145" t="e">
        <f t="shared" si="154"/>
        <v>#DIV/0!</v>
      </c>
      <c r="BM396" s="145" t="e">
        <f t="shared" si="154"/>
        <v>#DIV/0!</v>
      </c>
      <c r="BN396" s="145" t="e">
        <f t="shared" si="154"/>
        <v>#DIV/0!</v>
      </c>
      <c r="BO396" s="145" t="e">
        <f t="shared" si="154"/>
        <v>#DIV/0!</v>
      </c>
      <c r="BP396" s="145" t="e">
        <f t="shared" si="154"/>
        <v>#DIV/0!</v>
      </c>
      <c r="BQ396" s="145" t="e">
        <f t="shared" si="154"/>
        <v>#DIV/0!</v>
      </c>
      <c r="BR396" s="145" t="e">
        <f t="shared" si="154"/>
        <v>#DIV/0!</v>
      </c>
      <c r="BS396" s="145" t="e">
        <f t="shared" si="154"/>
        <v>#DIV/0!</v>
      </c>
      <c r="BT396" s="145" t="e">
        <f t="shared" si="154"/>
        <v>#DIV/0!</v>
      </c>
      <c r="BU396" s="145" t="e">
        <f t="shared" si="154"/>
        <v>#DIV/0!</v>
      </c>
      <c r="BV396" s="145" t="e">
        <f t="shared" si="154"/>
        <v>#DIV/0!</v>
      </c>
      <c r="BW396" s="145" t="e">
        <f t="shared" si="154"/>
        <v>#DIV/0!</v>
      </c>
      <c r="BX396" s="145" t="e">
        <f t="shared" si="154"/>
        <v>#DIV/0!</v>
      </c>
      <c r="BY396" s="145" t="e">
        <f t="shared" si="154"/>
        <v>#DIV/0!</v>
      </c>
      <c r="BZ396" s="145" t="e">
        <f t="shared" si="154"/>
        <v>#DIV/0!</v>
      </c>
      <c r="CA396" s="145" t="e">
        <f t="shared" si="154"/>
        <v>#DIV/0!</v>
      </c>
      <c r="CB396" s="145" t="e">
        <f t="shared" si="154"/>
        <v>#DIV/0!</v>
      </c>
      <c r="CC396" s="145" t="e">
        <f t="shared" si="154"/>
        <v>#DIV/0!</v>
      </c>
      <c r="CD396" s="145" t="e">
        <f t="shared" si="154"/>
        <v>#DIV/0!</v>
      </c>
      <c r="CE396" s="145" t="e">
        <f t="shared" si="154"/>
        <v>#DIV/0!</v>
      </c>
      <c r="CF396" s="145" t="e">
        <f t="shared" si="154"/>
        <v>#DIV/0!</v>
      </c>
      <c r="CG396" s="145" t="e">
        <f t="shared" si="154"/>
        <v>#DIV/0!</v>
      </c>
      <c r="CH396" s="145" t="e">
        <f t="shared" si="154"/>
        <v>#DIV/0!</v>
      </c>
      <c r="CI396" s="145" t="e">
        <f t="shared" si="154"/>
        <v>#DIV/0!</v>
      </c>
      <c r="CJ396" s="145" t="e">
        <f t="shared" si="154"/>
        <v>#DIV/0!</v>
      </c>
      <c r="CK396" s="145" t="e">
        <f t="shared" si="154"/>
        <v>#DIV/0!</v>
      </c>
      <c r="CL396" s="145" t="e">
        <f t="shared" si="154"/>
        <v>#DIV/0!</v>
      </c>
      <c r="CM396" s="145" t="e">
        <f t="shared" si="154"/>
        <v>#DIV/0!</v>
      </c>
      <c r="CN396" s="145" t="e">
        <f t="shared" si="154"/>
        <v>#DIV/0!</v>
      </c>
      <c r="CO396" s="145" t="e">
        <f t="shared" si="154"/>
        <v>#DIV/0!</v>
      </c>
      <c r="CP396" s="145" t="e">
        <f t="shared" si="154"/>
        <v>#DIV/0!</v>
      </c>
      <c r="CQ396" s="145" t="e">
        <f t="shared" si="154"/>
        <v>#DIV/0!</v>
      </c>
      <c r="CR396" s="145" t="e">
        <f t="shared" si="154"/>
        <v>#DIV/0!</v>
      </c>
      <c r="CS396" s="145" t="e">
        <f t="shared" si="154"/>
        <v>#DIV/0!</v>
      </c>
      <c r="CT396" s="145" t="e">
        <f t="shared" si="154"/>
        <v>#DIV/0!</v>
      </c>
      <c r="CU396" s="145" t="e">
        <f t="shared" si="154"/>
        <v>#DIV/0!</v>
      </c>
      <c r="CV396" s="145" t="e">
        <f t="shared" si="154"/>
        <v>#DIV/0!</v>
      </c>
      <c r="CW396" s="296"/>
      <c r="CX396" s="297"/>
      <c r="CY396" s="298"/>
      <c r="CZ396" s="297"/>
      <c r="DA396" s="298"/>
      <c r="DB396" s="297"/>
      <c r="DC396" s="298"/>
      <c r="DD396" s="297"/>
      <c r="DE396" s="299"/>
      <c r="DF396" s="301"/>
    </row>
    <row r="397" spans="1:110" s="81" customFormat="1" ht="17.25" customHeight="1">
      <c r="A397" s="263" t="s">
        <v>1347</v>
      </c>
      <c r="B397" s="264"/>
      <c r="C397" s="269" t="s">
        <v>1271</v>
      </c>
      <c r="D397" s="269"/>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0"/>
      <c r="AI397" s="270"/>
      <c r="AJ397" s="270"/>
      <c r="AK397" s="270"/>
      <c r="AL397" s="270"/>
      <c r="AM397" s="270"/>
      <c r="AN397" s="270"/>
      <c r="AO397" s="270"/>
      <c r="AP397" s="270"/>
      <c r="AQ397" s="270"/>
      <c r="AR397" s="270"/>
      <c r="AS397" s="270"/>
      <c r="AT397" s="270"/>
      <c r="AU397" s="270"/>
      <c r="AV397" s="270"/>
      <c r="AW397" s="270"/>
      <c r="AX397" s="270"/>
      <c r="AY397" s="270"/>
      <c r="AZ397" s="270"/>
      <c r="BA397" s="270"/>
      <c r="BB397" s="270"/>
      <c r="BC397" s="270"/>
      <c r="BD397" s="270"/>
      <c r="BE397" s="270"/>
      <c r="BF397" s="270"/>
      <c r="BG397" s="270"/>
      <c r="BH397" s="270"/>
      <c r="BI397" s="146">
        <f>COUNTIFS($U$7:$U$322,"x",BI$7:BI$322,"2")</f>
        <v>0</v>
      </c>
      <c r="BJ397" s="146">
        <f t="shared" ref="BJ397:CV397" si="155">COUNTIFS($U$7:$U$322,"x",BJ$7:BJ$322,"2")</f>
        <v>0</v>
      </c>
      <c r="BK397" s="146">
        <f t="shared" si="155"/>
        <v>0</v>
      </c>
      <c r="BL397" s="146">
        <f t="shared" si="155"/>
        <v>0</v>
      </c>
      <c r="BM397" s="146">
        <f t="shared" si="155"/>
        <v>0</v>
      </c>
      <c r="BN397" s="146">
        <f t="shared" si="155"/>
        <v>0</v>
      </c>
      <c r="BO397" s="146">
        <f t="shared" si="155"/>
        <v>0</v>
      </c>
      <c r="BP397" s="146">
        <f t="shared" si="155"/>
        <v>0</v>
      </c>
      <c r="BQ397" s="146">
        <f t="shared" si="155"/>
        <v>0</v>
      </c>
      <c r="BR397" s="146">
        <f t="shared" si="155"/>
        <v>0</v>
      </c>
      <c r="BS397" s="146">
        <f t="shared" si="155"/>
        <v>0</v>
      </c>
      <c r="BT397" s="146">
        <f t="shared" si="155"/>
        <v>0</v>
      </c>
      <c r="BU397" s="146">
        <f t="shared" si="155"/>
        <v>0</v>
      </c>
      <c r="BV397" s="146">
        <f t="shared" si="155"/>
        <v>0</v>
      </c>
      <c r="BW397" s="146">
        <f t="shared" si="155"/>
        <v>0</v>
      </c>
      <c r="BX397" s="146">
        <f t="shared" si="155"/>
        <v>0</v>
      </c>
      <c r="BY397" s="146">
        <f t="shared" si="155"/>
        <v>0</v>
      </c>
      <c r="BZ397" s="146">
        <f t="shared" si="155"/>
        <v>0</v>
      </c>
      <c r="CA397" s="146">
        <f t="shared" si="155"/>
        <v>0</v>
      </c>
      <c r="CB397" s="146">
        <f t="shared" si="155"/>
        <v>0</v>
      </c>
      <c r="CC397" s="146">
        <f t="shared" si="155"/>
        <v>0</v>
      </c>
      <c r="CD397" s="146">
        <f t="shared" si="155"/>
        <v>0</v>
      </c>
      <c r="CE397" s="146">
        <f t="shared" si="155"/>
        <v>0</v>
      </c>
      <c r="CF397" s="146">
        <f t="shared" si="155"/>
        <v>0</v>
      </c>
      <c r="CG397" s="146">
        <f t="shared" si="155"/>
        <v>0</v>
      </c>
      <c r="CH397" s="146">
        <f t="shared" si="155"/>
        <v>0</v>
      </c>
      <c r="CI397" s="146">
        <f t="shared" si="155"/>
        <v>0</v>
      </c>
      <c r="CJ397" s="146">
        <f t="shared" si="155"/>
        <v>0</v>
      </c>
      <c r="CK397" s="146">
        <f t="shared" si="155"/>
        <v>0</v>
      </c>
      <c r="CL397" s="146">
        <f t="shared" si="155"/>
        <v>0</v>
      </c>
      <c r="CM397" s="146">
        <f t="shared" si="155"/>
        <v>0</v>
      </c>
      <c r="CN397" s="146">
        <f t="shared" si="155"/>
        <v>0</v>
      </c>
      <c r="CO397" s="146">
        <f t="shared" si="155"/>
        <v>0</v>
      </c>
      <c r="CP397" s="146">
        <f t="shared" si="155"/>
        <v>0</v>
      </c>
      <c r="CQ397" s="146">
        <f t="shared" si="155"/>
        <v>0</v>
      </c>
      <c r="CR397" s="146">
        <f t="shared" si="155"/>
        <v>0</v>
      </c>
      <c r="CS397" s="146">
        <f t="shared" si="155"/>
        <v>0</v>
      </c>
      <c r="CT397" s="146">
        <f t="shared" si="155"/>
        <v>0</v>
      </c>
      <c r="CU397" s="146">
        <f t="shared" si="155"/>
        <v>0</v>
      </c>
      <c r="CV397" s="146">
        <f t="shared" si="155"/>
        <v>0</v>
      </c>
      <c r="CW397" s="302"/>
      <c r="CX397" s="303"/>
      <c r="CY397" s="303"/>
      <c r="CZ397" s="303"/>
      <c r="DA397" s="303"/>
      <c r="DB397" s="303"/>
      <c r="DC397" s="303"/>
      <c r="DD397" s="303"/>
      <c r="DE397" s="303"/>
      <c r="DF397" s="304"/>
    </row>
    <row r="398" spans="1:110" s="81" customFormat="1" ht="17.25" customHeight="1">
      <c r="A398" s="265"/>
      <c r="B398" s="266"/>
      <c r="C398" s="269" t="s">
        <v>1131</v>
      </c>
      <c r="D398" s="269"/>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0"/>
      <c r="AI398" s="270"/>
      <c r="AJ398" s="270"/>
      <c r="AK398" s="270"/>
      <c r="AL398" s="270"/>
      <c r="AM398" s="270"/>
      <c r="AN398" s="270"/>
      <c r="AO398" s="270"/>
      <c r="AP398" s="270"/>
      <c r="AQ398" s="270"/>
      <c r="AR398" s="270"/>
      <c r="AS398" s="270"/>
      <c r="AT398" s="270"/>
      <c r="AU398" s="270"/>
      <c r="AV398" s="270"/>
      <c r="AW398" s="270"/>
      <c r="AX398" s="270"/>
      <c r="AY398" s="270"/>
      <c r="AZ398" s="270"/>
      <c r="BA398" s="270"/>
      <c r="BB398" s="270"/>
      <c r="BC398" s="270"/>
      <c r="BD398" s="270"/>
      <c r="BE398" s="270"/>
      <c r="BF398" s="270"/>
      <c r="BG398" s="270"/>
      <c r="BH398" s="270"/>
      <c r="BI398" s="146">
        <f>COUNTIFS($U$7:$U$322,"x",BI$7:BI$322,"1")</f>
        <v>0</v>
      </c>
      <c r="BJ398" s="146">
        <f t="shared" ref="BJ398:CV398" si="156">COUNTIFS($U$7:$U$322,"x",BJ$7:BJ$322,"1")</f>
        <v>0</v>
      </c>
      <c r="BK398" s="146">
        <f t="shared" si="156"/>
        <v>0</v>
      </c>
      <c r="BL398" s="146">
        <f t="shared" si="156"/>
        <v>0</v>
      </c>
      <c r="BM398" s="146">
        <f t="shared" si="156"/>
        <v>0</v>
      </c>
      <c r="BN398" s="146">
        <f t="shared" si="156"/>
        <v>0</v>
      </c>
      <c r="BO398" s="146">
        <f t="shared" si="156"/>
        <v>0</v>
      </c>
      <c r="BP398" s="146">
        <f t="shared" si="156"/>
        <v>0</v>
      </c>
      <c r="BQ398" s="146">
        <f t="shared" si="156"/>
        <v>0</v>
      </c>
      <c r="BR398" s="146">
        <f t="shared" si="156"/>
        <v>0</v>
      </c>
      <c r="BS398" s="146">
        <f t="shared" si="156"/>
        <v>0</v>
      </c>
      <c r="BT398" s="146">
        <f t="shared" si="156"/>
        <v>0</v>
      </c>
      <c r="BU398" s="146">
        <f t="shared" si="156"/>
        <v>0</v>
      </c>
      <c r="BV398" s="146">
        <f t="shared" si="156"/>
        <v>0</v>
      </c>
      <c r="BW398" s="146">
        <f t="shared" si="156"/>
        <v>0</v>
      </c>
      <c r="BX398" s="146">
        <f t="shared" si="156"/>
        <v>0</v>
      </c>
      <c r="BY398" s="146">
        <f t="shared" si="156"/>
        <v>0</v>
      </c>
      <c r="BZ398" s="146">
        <f t="shared" si="156"/>
        <v>0</v>
      </c>
      <c r="CA398" s="146">
        <f t="shared" si="156"/>
        <v>0</v>
      </c>
      <c r="CB398" s="146">
        <f t="shared" si="156"/>
        <v>0</v>
      </c>
      <c r="CC398" s="146">
        <f t="shared" si="156"/>
        <v>0</v>
      </c>
      <c r="CD398" s="146">
        <f t="shared" si="156"/>
        <v>0</v>
      </c>
      <c r="CE398" s="146">
        <f t="shared" si="156"/>
        <v>0</v>
      </c>
      <c r="CF398" s="146">
        <f t="shared" si="156"/>
        <v>0</v>
      </c>
      <c r="CG398" s="146">
        <f t="shared" si="156"/>
        <v>0</v>
      </c>
      <c r="CH398" s="146">
        <f t="shared" si="156"/>
        <v>0</v>
      </c>
      <c r="CI398" s="146">
        <f t="shared" si="156"/>
        <v>0</v>
      </c>
      <c r="CJ398" s="146">
        <f t="shared" si="156"/>
        <v>0</v>
      </c>
      <c r="CK398" s="146">
        <f t="shared" si="156"/>
        <v>0</v>
      </c>
      <c r="CL398" s="146">
        <f t="shared" si="156"/>
        <v>0</v>
      </c>
      <c r="CM398" s="146">
        <f t="shared" si="156"/>
        <v>0</v>
      </c>
      <c r="CN398" s="146">
        <f t="shared" si="156"/>
        <v>0</v>
      </c>
      <c r="CO398" s="146">
        <f t="shared" si="156"/>
        <v>0</v>
      </c>
      <c r="CP398" s="146">
        <f t="shared" si="156"/>
        <v>0</v>
      </c>
      <c r="CQ398" s="146">
        <f t="shared" si="156"/>
        <v>0</v>
      </c>
      <c r="CR398" s="146">
        <f t="shared" si="156"/>
        <v>0</v>
      </c>
      <c r="CS398" s="146">
        <f t="shared" si="156"/>
        <v>0</v>
      </c>
      <c r="CT398" s="146">
        <f t="shared" si="156"/>
        <v>0</v>
      </c>
      <c r="CU398" s="146">
        <f t="shared" si="156"/>
        <v>0</v>
      </c>
      <c r="CV398" s="146">
        <f t="shared" si="156"/>
        <v>0</v>
      </c>
      <c r="CW398" s="305"/>
      <c r="CX398" s="306"/>
      <c r="CY398" s="306"/>
      <c r="CZ398" s="306"/>
      <c r="DA398" s="306"/>
      <c r="DB398" s="306"/>
      <c r="DC398" s="306"/>
      <c r="DD398" s="306"/>
      <c r="DE398" s="306"/>
      <c r="DF398" s="307"/>
    </row>
    <row r="399" spans="1:110" s="81" customFormat="1" ht="17.25" customHeight="1">
      <c r="A399" s="265"/>
      <c r="B399" s="266"/>
      <c r="C399" s="269" t="s">
        <v>1132</v>
      </c>
      <c r="D399" s="269"/>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270"/>
      <c r="AL399" s="270"/>
      <c r="AM399" s="270"/>
      <c r="AN399" s="270"/>
      <c r="AO399" s="270"/>
      <c r="AP399" s="270"/>
      <c r="AQ399" s="270"/>
      <c r="AR399" s="270"/>
      <c r="AS399" s="270"/>
      <c r="AT399" s="270"/>
      <c r="AU399" s="270"/>
      <c r="AV399" s="270"/>
      <c r="AW399" s="270"/>
      <c r="AX399" s="270"/>
      <c r="AY399" s="270"/>
      <c r="AZ399" s="270"/>
      <c r="BA399" s="270"/>
      <c r="BB399" s="270"/>
      <c r="BC399" s="270"/>
      <c r="BD399" s="270"/>
      <c r="BE399" s="270"/>
      <c r="BF399" s="270"/>
      <c r="BG399" s="270"/>
      <c r="BH399" s="270"/>
      <c r="BI399" s="146">
        <f>COUNTIFS($U$7:$U$322,"x",BI$7:BI$322,"0")</f>
        <v>0</v>
      </c>
      <c r="BJ399" s="146">
        <f t="shared" ref="BJ399:CV399" si="157">COUNTIFS($U$7:$U$322,"x",BJ$7:BJ$322,"0")</f>
        <v>0</v>
      </c>
      <c r="BK399" s="146">
        <f t="shared" si="157"/>
        <v>0</v>
      </c>
      <c r="BL399" s="146">
        <f t="shared" si="157"/>
        <v>0</v>
      </c>
      <c r="BM399" s="146">
        <f t="shared" si="157"/>
        <v>0</v>
      </c>
      <c r="BN399" s="146">
        <f t="shared" si="157"/>
        <v>0</v>
      </c>
      <c r="BO399" s="146">
        <f t="shared" si="157"/>
        <v>0</v>
      </c>
      <c r="BP399" s="146">
        <f t="shared" si="157"/>
        <v>0</v>
      </c>
      <c r="BQ399" s="146">
        <f t="shared" si="157"/>
        <v>0</v>
      </c>
      <c r="BR399" s="146">
        <f t="shared" si="157"/>
        <v>0</v>
      </c>
      <c r="BS399" s="146">
        <f t="shared" si="157"/>
        <v>0</v>
      </c>
      <c r="BT399" s="146">
        <f t="shared" si="157"/>
        <v>0</v>
      </c>
      <c r="BU399" s="146">
        <f t="shared" si="157"/>
        <v>0</v>
      </c>
      <c r="BV399" s="146">
        <f t="shared" si="157"/>
        <v>0</v>
      </c>
      <c r="BW399" s="146">
        <f t="shared" si="157"/>
        <v>0</v>
      </c>
      <c r="BX399" s="146">
        <f t="shared" si="157"/>
        <v>0</v>
      </c>
      <c r="BY399" s="146">
        <f t="shared" si="157"/>
        <v>0</v>
      </c>
      <c r="BZ399" s="146">
        <f t="shared" si="157"/>
        <v>0</v>
      </c>
      <c r="CA399" s="146">
        <f t="shared" si="157"/>
        <v>0</v>
      </c>
      <c r="CB399" s="146">
        <f t="shared" si="157"/>
        <v>0</v>
      </c>
      <c r="CC399" s="146">
        <f t="shared" si="157"/>
        <v>0</v>
      </c>
      <c r="CD399" s="146">
        <f t="shared" si="157"/>
        <v>0</v>
      </c>
      <c r="CE399" s="146">
        <f t="shared" si="157"/>
        <v>0</v>
      </c>
      <c r="CF399" s="146">
        <f t="shared" si="157"/>
        <v>0</v>
      </c>
      <c r="CG399" s="146">
        <f t="shared" si="157"/>
        <v>0</v>
      </c>
      <c r="CH399" s="146">
        <f t="shared" si="157"/>
        <v>0</v>
      </c>
      <c r="CI399" s="146">
        <f t="shared" si="157"/>
        <v>0</v>
      </c>
      <c r="CJ399" s="146">
        <f t="shared" si="157"/>
        <v>0</v>
      </c>
      <c r="CK399" s="146">
        <f t="shared" si="157"/>
        <v>0</v>
      </c>
      <c r="CL399" s="146">
        <f t="shared" si="157"/>
        <v>0</v>
      </c>
      <c r="CM399" s="146">
        <f t="shared" si="157"/>
        <v>0</v>
      </c>
      <c r="CN399" s="146">
        <f t="shared" si="157"/>
        <v>0</v>
      </c>
      <c r="CO399" s="146">
        <f t="shared" si="157"/>
        <v>0</v>
      </c>
      <c r="CP399" s="146">
        <f t="shared" si="157"/>
        <v>0</v>
      </c>
      <c r="CQ399" s="146">
        <f t="shared" si="157"/>
        <v>0</v>
      </c>
      <c r="CR399" s="146">
        <f t="shared" si="157"/>
        <v>0</v>
      </c>
      <c r="CS399" s="146">
        <f t="shared" si="157"/>
        <v>0</v>
      </c>
      <c r="CT399" s="146">
        <f t="shared" si="157"/>
        <v>0</v>
      </c>
      <c r="CU399" s="146">
        <f t="shared" si="157"/>
        <v>0</v>
      </c>
      <c r="CV399" s="146">
        <f t="shared" si="157"/>
        <v>0</v>
      </c>
      <c r="CW399" s="305"/>
      <c r="CX399" s="306"/>
      <c r="CY399" s="306"/>
      <c r="CZ399" s="306"/>
      <c r="DA399" s="306"/>
      <c r="DB399" s="306"/>
      <c r="DC399" s="306"/>
      <c r="DD399" s="306"/>
      <c r="DE399" s="306"/>
      <c r="DF399" s="307"/>
    </row>
    <row r="400" spans="1:110" s="81" customFormat="1" ht="17.25" customHeight="1">
      <c r="A400" s="265"/>
      <c r="B400" s="266"/>
      <c r="C400" s="269" t="s">
        <v>1273</v>
      </c>
      <c r="D400" s="269"/>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0"/>
      <c r="AN400" s="270"/>
      <c r="AO400" s="270"/>
      <c r="AP400" s="270"/>
      <c r="AQ400" s="270"/>
      <c r="AR400" s="270"/>
      <c r="AS400" s="270"/>
      <c r="AT400" s="270"/>
      <c r="AU400" s="270"/>
      <c r="AV400" s="270"/>
      <c r="AW400" s="270"/>
      <c r="AX400" s="270"/>
      <c r="AY400" s="270"/>
      <c r="AZ400" s="270"/>
      <c r="BA400" s="270"/>
      <c r="BB400" s="270"/>
      <c r="BC400" s="270"/>
      <c r="BD400" s="270"/>
      <c r="BE400" s="270"/>
      <c r="BF400" s="270"/>
      <c r="BG400" s="270"/>
      <c r="BH400" s="270"/>
      <c r="BI400" s="146">
        <f>COUNTIFS($U$7:$U$322,"x",BI$7:BI$322,"kđg")</f>
        <v>0</v>
      </c>
      <c r="BJ400" s="146">
        <f t="shared" ref="BJ400:CV400" si="158">COUNTIFS($U$7:$U$322,"x",BJ$7:BJ$322,"kđg")</f>
        <v>0</v>
      </c>
      <c r="BK400" s="146">
        <f t="shared" si="158"/>
        <v>0</v>
      </c>
      <c r="BL400" s="146">
        <f t="shared" si="158"/>
        <v>0</v>
      </c>
      <c r="BM400" s="146">
        <f t="shared" si="158"/>
        <v>0</v>
      </c>
      <c r="BN400" s="146">
        <f t="shared" si="158"/>
        <v>0</v>
      </c>
      <c r="BO400" s="146">
        <f t="shared" si="158"/>
        <v>0</v>
      </c>
      <c r="BP400" s="146">
        <f t="shared" si="158"/>
        <v>0</v>
      </c>
      <c r="BQ400" s="146">
        <f t="shared" si="158"/>
        <v>0</v>
      </c>
      <c r="BR400" s="146">
        <f t="shared" si="158"/>
        <v>0</v>
      </c>
      <c r="BS400" s="146">
        <f t="shared" si="158"/>
        <v>0</v>
      </c>
      <c r="BT400" s="146">
        <f t="shared" si="158"/>
        <v>0</v>
      </c>
      <c r="BU400" s="146">
        <f t="shared" si="158"/>
        <v>0</v>
      </c>
      <c r="BV400" s="146">
        <f t="shared" si="158"/>
        <v>0</v>
      </c>
      <c r="BW400" s="146">
        <f t="shared" si="158"/>
        <v>0</v>
      </c>
      <c r="BX400" s="146">
        <f t="shared" si="158"/>
        <v>0</v>
      </c>
      <c r="BY400" s="146">
        <f t="shared" si="158"/>
        <v>0</v>
      </c>
      <c r="BZ400" s="146">
        <f t="shared" si="158"/>
        <v>0</v>
      </c>
      <c r="CA400" s="146">
        <f t="shared" si="158"/>
        <v>0</v>
      </c>
      <c r="CB400" s="146">
        <f t="shared" si="158"/>
        <v>0</v>
      </c>
      <c r="CC400" s="146">
        <f t="shared" si="158"/>
        <v>0</v>
      </c>
      <c r="CD400" s="146">
        <f t="shared" si="158"/>
        <v>0</v>
      </c>
      <c r="CE400" s="146">
        <f t="shared" si="158"/>
        <v>0</v>
      </c>
      <c r="CF400" s="146">
        <f t="shared" si="158"/>
        <v>0</v>
      </c>
      <c r="CG400" s="146">
        <f t="shared" si="158"/>
        <v>0</v>
      </c>
      <c r="CH400" s="146">
        <f t="shared" si="158"/>
        <v>0</v>
      </c>
      <c r="CI400" s="146">
        <f t="shared" si="158"/>
        <v>0</v>
      </c>
      <c r="CJ400" s="146">
        <f t="shared" si="158"/>
        <v>0</v>
      </c>
      <c r="CK400" s="146">
        <f t="shared" si="158"/>
        <v>0</v>
      </c>
      <c r="CL400" s="146">
        <f t="shared" si="158"/>
        <v>0</v>
      </c>
      <c r="CM400" s="146">
        <f t="shared" si="158"/>
        <v>0</v>
      </c>
      <c r="CN400" s="146">
        <f t="shared" si="158"/>
        <v>0</v>
      </c>
      <c r="CO400" s="146">
        <f t="shared" si="158"/>
        <v>0</v>
      </c>
      <c r="CP400" s="146">
        <f t="shared" si="158"/>
        <v>0</v>
      </c>
      <c r="CQ400" s="146">
        <f t="shared" si="158"/>
        <v>0</v>
      </c>
      <c r="CR400" s="146">
        <f t="shared" si="158"/>
        <v>0</v>
      </c>
      <c r="CS400" s="146">
        <f t="shared" si="158"/>
        <v>0</v>
      </c>
      <c r="CT400" s="146">
        <f t="shared" si="158"/>
        <v>0</v>
      </c>
      <c r="CU400" s="146">
        <f t="shared" si="158"/>
        <v>0</v>
      </c>
      <c r="CV400" s="146">
        <f t="shared" si="158"/>
        <v>0</v>
      </c>
      <c r="CW400" s="305"/>
      <c r="CX400" s="306"/>
      <c r="CY400" s="306"/>
      <c r="CZ400" s="306"/>
      <c r="DA400" s="306"/>
      <c r="DB400" s="306"/>
      <c r="DC400" s="306"/>
      <c r="DD400" s="306"/>
      <c r="DE400" s="306"/>
      <c r="DF400" s="307"/>
    </row>
    <row r="401" spans="1:110" s="81" customFormat="1" ht="17.25" customHeight="1">
      <c r="A401" s="265"/>
      <c r="B401" s="266"/>
      <c r="C401" s="269" t="s">
        <v>1272</v>
      </c>
      <c r="D401" s="269"/>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0"/>
      <c r="AY401" s="270"/>
      <c r="AZ401" s="270"/>
      <c r="BA401" s="270"/>
      <c r="BB401" s="270"/>
      <c r="BC401" s="270"/>
      <c r="BD401" s="270"/>
      <c r="BE401" s="270"/>
      <c r="BF401" s="270"/>
      <c r="BG401" s="270"/>
      <c r="BH401" s="270"/>
      <c r="BI401" s="147" t="e">
        <f>BI400/(BI397+BI398+BI399+BI400)</f>
        <v>#DIV/0!</v>
      </c>
      <c r="BJ401" s="147" t="e">
        <f t="shared" ref="BJ401:CV401" si="159">BJ400/(BJ397+BJ398+BJ399+BJ400)</f>
        <v>#DIV/0!</v>
      </c>
      <c r="BK401" s="147" t="e">
        <f t="shared" si="159"/>
        <v>#DIV/0!</v>
      </c>
      <c r="BL401" s="147" t="e">
        <f t="shared" si="159"/>
        <v>#DIV/0!</v>
      </c>
      <c r="BM401" s="147" t="e">
        <f t="shared" si="159"/>
        <v>#DIV/0!</v>
      </c>
      <c r="BN401" s="147" t="e">
        <f t="shared" si="159"/>
        <v>#DIV/0!</v>
      </c>
      <c r="BO401" s="147" t="e">
        <f t="shared" si="159"/>
        <v>#DIV/0!</v>
      </c>
      <c r="BP401" s="147" t="e">
        <f t="shared" si="159"/>
        <v>#DIV/0!</v>
      </c>
      <c r="BQ401" s="147" t="e">
        <f t="shared" si="159"/>
        <v>#DIV/0!</v>
      </c>
      <c r="BR401" s="147" t="e">
        <f t="shared" si="159"/>
        <v>#DIV/0!</v>
      </c>
      <c r="BS401" s="147" t="e">
        <f t="shared" si="159"/>
        <v>#DIV/0!</v>
      </c>
      <c r="BT401" s="147" t="e">
        <f t="shared" si="159"/>
        <v>#DIV/0!</v>
      </c>
      <c r="BU401" s="147" t="e">
        <f t="shared" si="159"/>
        <v>#DIV/0!</v>
      </c>
      <c r="BV401" s="147" t="e">
        <f t="shared" si="159"/>
        <v>#DIV/0!</v>
      </c>
      <c r="BW401" s="147" t="e">
        <f t="shared" si="159"/>
        <v>#DIV/0!</v>
      </c>
      <c r="BX401" s="147" t="e">
        <f t="shared" si="159"/>
        <v>#DIV/0!</v>
      </c>
      <c r="BY401" s="147" t="e">
        <f t="shared" si="159"/>
        <v>#DIV/0!</v>
      </c>
      <c r="BZ401" s="147" t="e">
        <f t="shared" si="159"/>
        <v>#DIV/0!</v>
      </c>
      <c r="CA401" s="147" t="e">
        <f t="shared" si="159"/>
        <v>#DIV/0!</v>
      </c>
      <c r="CB401" s="147" t="e">
        <f t="shared" si="159"/>
        <v>#DIV/0!</v>
      </c>
      <c r="CC401" s="147" t="e">
        <f t="shared" si="159"/>
        <v>#DIV/0!</v>
      </c>
      <c r="CD401" s="147" t="e">
        <f t="shared" si="159"/>
        <v>#DIV/0!</v>
      </c>
      <c r="CE401" s="147" t="e">
        <f t="shared" si="159"/>
        <v>#DIV/0!</v>
      </c>
      <c r="CF401" s="147" t="e">
        <f t="shared" si="159"/>
        <v>#DIV/0!</v>
      </c>
      <c r="CG401" s="147" t="e">
        <f t="shared" si="159"/>
        <v>#DIV/0!</v>
      </c>
      <c r="CH401" s="147" t="e">
        <f t="shared" si="159"/>
        <v>#DIV/0!</v>
      </c>
      <c r="CI401" s="147" t="e">
        <f t="shared" si="159"/>
        <v>#DIV/0!</v>
      </c>
      <c r="CJ401" s="147" t="e">
        <f t="shared" si="159"/>
        <v>#DIV/0!</v>
      </c>
      <c r="CK401" s="147" t="e">
        <f t="shared" si="159"/>
        <v>#DIV/0!</v>
      </c>
      <c r="CL401" s="147" t="e">
        <f t="shared" si="159"/>
        <v>#DIV/0!</v>
      </c>
      <c r="CM401" s="147" t="e">
        <f t="shared" si="159"/>
        <v>#DIV/0!</v>
      </c>
      <c r="CN401" s="147" t="e">
        <f t="shared" si="159"/>
        <v>#DIV/0!</v>
      </c>
      <c r="CO401" s="147" t="e">
        <f t="shared" si="159"/>
        <v>#DIV/0!</v>
      </c>
      <c r="CP401" s="147" t="e">
        <f t="shared" si="159"/>
        <v>#DIV/0!</v>
      </c>
      <c r="CQ401" s="147" t="e">
        <f t="shared" si="159"/>
        <v>#DIV/0!</v>
      </c>
      <c r="CR401" s="147" t="e">
        <f t="shared" si="159"/>
        <v>#DIV/0!</v>
      </c>
      <c r="CS401" s="147" t="e">
        <f t="shared" si="159"/>
        <v>#DIV/0!</v>
      </c>
      <c r="CT401" s="147" t="e">
        <f t="shared" si="159"/>
        <v>#DIV/0!</v>
      </c>
      <c r="CU401" s="147" t="e">
        <f t="shared" si="159"/>
        <v>#DIV/0!</v>
      </c>
      <c r="CV401" s="147" t="e">
        <f t="shared" si="159"/>
        <v>#DIV/0!</v>
      </c>
      <c r="CW401" s="308"/>
      <c r="CX401" s="309"/>
      <c r="CY401" s="309"/>
      <c r="CZ401" s="309"/>
      <c r="DA401" s="309"/>
      <c r="DB401" s="309"/>
      <c r="DC401" s="309"/>
      <c r="DD401" s="309"/>
      <c r="DE401" s="309"/>
      <c r="DF401" s="310"/>
    </row>
    <row r="402" spans="1:110" s="81" customFormat="1" ht="17.25" customHeight="1">
      <c r="A402" s="265"/>
      <c r="B402" s="266"/>
      <c r="C402" s="271" t="s">
        <v>1269</v>
      </c>
      <c r="D402" s="271"/>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0"/>
      <c r="AI402" s="270"/>
      <c r="AJ402" s="270"/>
      <c r="AK402" s="270"/>
      <c r="AL402" s="270"/>
      <c r="AM402" s="270"/>
      <c r="AN402" s="270"/>
      <c r="AO402" s="270"/>
      <c r="AP402" s="270"/>
      <c r="AQ402" s="270"/>
      <c r="AR402" s="270"/>
      <c r="AS402" s="270"/>
      <c r="AT402" s="270"/>
      <c r="AU402" s="270"/>
      <c r="AV402" s="270"/>
      <c r="AW402" s="270"/>
      <c r="AX402" s="270"/>
      <c r="AY402" s="270"/>
      <c r="AZ402" s="270"/>
      <c r="BA402" s="270"/>
      <c r="BB402" s="270"/>
      <c r="BC402" s="270"/>
      <c r="BD402" s="270"/>
      <c r="BE402" s="270"/>
      <c r="BF402" s="270"/>
      <c r="BG402" s="270"/>
      <c r="BH402" s="270"/>
      <c r="BI402" s="148" t="e">
        <f>(((BI397*2)+(BI398*1)+(BI399*0)))/(BI397+BI398+BI399)</f>
        <v>#DIV/0!</v>
      </c>
      <c r="BJ402" s="148" t="e">
        <f t="shared" ref="BJ402:CV402" si="160">(((BJ397*2)+(BJ398*1)+(BJ399*0)))/(BJ397+BJ398+BJ399)</f>
        <v>#DIV/0!</v>
      </c>
      <c r="BK402" s="148" t="e">
        <f t="shared" si="160"/>
        <v>#DIV/0!</v>
      </c>
      <c r="BL402" s="148" t="e">
        <f t="shared" si="160"/>
        <v>#DIV/0!</v>
      </c>
      <c r="BM402" s="148" t="e">
        <f t="shared" si="160"/>
        <v>#DIV/0!</v>
      </c>
      <c r="BN402" s="148" t="e">
        <f t="shared" si="160"/>
        <v>#DIV/0!</v>
      </c>
      <c r="BO402" s="148" t="e">
        <f t="shared" si="160"/>
        <v>#DIV/0!</v>
      </c>
      <c r="BP402" s="148" t="e">
        <f t="shared" si="160"/>
        <v>#DIV/0!</v>
      </c>
      <c r="BQ402" s="148" t="e">
        <f t="shared" si="160"/>
        <v>#DIV/0!</v>
      </c>
      <c r="BR402" s="148" t="e">
        <f t="shared" si="160"/>
        <v>#DIV/0!</v>
      </c>
      <c r="BS402" s="148" t="e">
        <f t="shared" si="160"/>
        <v>#DIV/0!</v>
      </c>
      <c r="BT402" s="148" t="e">
        <f t="shared" si="160"/>
        <v>#DIV/0!</v>
      </c>
      <c r="BU402" s="148" t="e">
        <f t="shared" si="160"/>
        <v>#DIV/0!</v>
      </c>
      <c r="BV402" s="148" t="e">
        <f t="shared" si="160"/>
        <v>#DIV/0!</v>
      </c>
      <c r="BW402" s="148" t="e">
        <f t="shared" si="160"/>
        <v>#DIV/0!</v>
      </c>
      <c r="BX402" s="148" t="e">
        <f t="shared" si="160"/>
        <v>#DIV/0!</v>
      </c>
      <c r="BY402" s="148" t="e">
        <f t="shared" si="160"/>
        <v>#DIV/0!</v>
      </c>
      <c r="BZ402" s="148" t="e">
        <f t="shared" si="160"/>
        <v>#DIV/0!</v>
      </c>
      <c r="CA402" s="148" t="e">
        <f t="shared" si="160"/>
        <v>#DIV/0!</v>
      </c>
      <c r="CB402" s="148" t="e">
        <f t="shared" si="160"/>
        <v>#DIV/0!</v>
      </c>
      <c r="CC402" s="148" t="e">
        <f t="shared" si="160"/>
        <v>#DIV/0!</v>
      </c>
      <c r="CD402" s="148" t="e">
        <f t="shared" si="160"/>
        <v>#DIV/0!</v>
      </c>
      <c r="CE402" s="148" t="e">
        <f t="shared" si="160"/>
        <v>#DIV/0!</v>
      </c>
      <c r="CF402" s="148" t="e">
        <f t="shared" si="160"/>
        <v>#DIV/0!</v>
      </c>
      <c r="CG402" s="148" t="e">
        <f t="shared" si="160"/>
        <v>#DIV/0!</v>
      </c>
      <c r="CH402" s="148" t="e">
        <f t="shared" si="160"/>
        <v>#DIV/0!</v>
      </c>
      <c r="CI402" s="148" t="e">
        <f t="shared" si="160"/>
        <v>#DIV/0!</v>
      </c>
      <c r="CJ402" s="148" t="e">
        <f t="shared" si="160"/>
        <v>#DIV/0!</v>
      </c>
      <c r="CK402" s="148" t="e">
        <f t="shared" si="160"/>
        <v>#DIV/0!</v>
      </c>
      <c r="CL402" s="148" t="e">
        <f t="shared" si="160"/>
        <v>#DIV/0!</v>
      </c>
      <c r="CM402" s="148" t="e">
        <f t="shared" si="160"/>
        <v>#DIV/0!</v>
      </c>
      <c r="CN402" s="148" t="e">
        <f t="shared" si="160"/>
        <v>#DIV/0!</v>
      </c>
      <c r="CO402" s="148" t="e">
        <f t="shared" si="160"/>
        <v>#DIV/0!</v>
      </c>
      <c r="CP402" s="148" t="e">
        <f t="shared" si="160"/>
        <v>#DIV/0!</v>
      </c>
      <c r="CQ402" s="148" t="e">
        <f t="shared" si="160"/>
        <v>#DIV/0!</v>
      </c>
      <c r="CR402" s="148" t="e">
        <f t="shared" si="160"/>
        <v>#DIV/0!</v>
      </c>
      <c r="CS402" s="148" t="e">
        <f t="shared" si="160"/>
        <v>#DIV/0!</v>
      </c>
      <c r="CT402" s="148" t="e">
        <f t="shared" si="160"/>
        <v>#DIV/0!</v>
      </c>
      <c r="CU402" s="148" t="e">
        <f t="shared" si="160"/>
        <v>#DIV/0!</v>
      </c>
      <c r="CV402" s="148" t="e">
        <f t="shared" si="160"/>
        <v>#DIV/0!</v>
      </c>
      <c r="CW402" s="272">
        <f>COUNTIF(BI403:CV403,"Đ")</f>
        <v>0</v>
      </c>
      <c r="CX402" s="273" t="e">
        <f>CW402/(CW402+CY402+DA402+DC402)</f>
        <v>#DIV/0!</v>
      </c>
      <c r="CY402" s="274">
        <f>COUNTIF(BI403:CV403,"CCG")</f>
        <v>0</v>
      </c>
      <c r="CZ402" s="273" t="e">
        <f>CY402/(CW402+CY402+DA402+DC402)</f>
        <v>#DIV/0!</v>
      </c>
      <c r="DA402" s="274">
        <f>COUNTIF(BI403:CV403,"CĐ")</f>
        <v>0</v>
      </c>
      <c r="DB402" s="273" t="e">
        <f>DA402/(CW402+CY402+DA402+DC402)</f>
        <v>#DIV/0!</v>
      </c>
      <c r="DC402" s="274">
        <f>COUNTIF(BI403:CV403,"KĐG")</f>
        <v>0</v>
      </c>
      <c r="DD402" s="273" t="e">
        <f>DC402/(CW402+CY402+DA402+DC402)</f>
        <v>#DIV/0!</v>
      </c>
      <c r="DE402" s="275" t="e">
        <f>(((CW402*2)+(CY402*1)+(DA402*0)))/(CW402+CY402+DA402)</f>
        <v>#DIV/0!</v>
      </c>
      <c r="DF402" s="276" t="e">
        <f>IF(DD402&gt;=50%,"KĐG",IF(DE402&gt;=1.6,"Đạt",IF(DE402&gt;=1,"Cần cố gắng","Chưa đạt")))</f>
        <v>#DIV/0!</v>
      </c>
    </row>
    <row r="403" spans="1:110" s="81" customFormat="1" ht="17.25" customHeight="1">
      <c r="A403" s="267"/>
      <c r="B403" s="268"/>
      <c r="C403" s="271"/>
      <c r="D403" s="271"/>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0"/>
      <c r="AI403" s="270"/>
      <c r="AJ403" s="270"/>
      <c r="AK403" s="270"/>
      <c r="AL403" s="270"/>
      <c r="AM403" s="270"/>
      <c r="AN403" s="270"/>
      <c r="AO403" s="270"/>
      <c r="AP403" s="270"/>
      <c r="AQ403" s="270"/>
      <c r="AR403" s="270"/>
      <c r="AS403" s="270"/>
      <c r="AT403" s="270"/>
      <c r="AU403" s="270"/>
      <c r="AV403" s="270"/>
      <c r="AW403" s="270"/>
      <c r="AX403" s="270"/>
      <c r="AY403" s="270"/>
      <c r="AZ403" s="270"/>
      <c r="BA403" s="270"/>
      <c r="BB403" s="270"/>
      <c r="BC403" s="270"/>
      <c r="BD403" s="270"/>
      <c r="BE403" s="270"/>
      <c r="BF403" s="270"/>
      <c r="BG403" s="270"/>
      <c r="BH403" s="270"/>
      <c r="BI403" s="148" t="e">
        <f>IF(BI401&gt;=50%,"KĐG",IF(BI402&gt;=1.6,"Đ",IF(BI402&gt;=1,"CCG","CĐ")))</f>
        <v>#DIV/0!</v>
      </c>
      <c r="BJ403" s="148" t="e">
        <f t="shared" ref="BJ403:CV403" si="161">IF(BJ401&gt;=50%,"KĐG",IF(BJ402&gt;=1.6,"Đ",IF(BJ402&gt;=1,"CCG","CĐ")))</f>
        <v>#DIV/0!</v>
      </c>
      <c r="BK403" s="148" t="e">
        <f t="shared" si="161"/>
        <v>#DIV/0!</v>
      </c>
      <c r="BL403" s="148" t="e">
        <f t="shared" si="161"/>
        <v>#DIV/0!</v>
      </c>
      <c r="BM403" s="148" t="e">
        <f t="shared" si="161"/>
        <v>#DIV/0!</v>
      </c>
      <c r="BN403" s="148" t="e">
        <f t="shared" si="161"/>
        <v>#DIV/0!</v>
      </c>
      <c r="BO403" s="148" t="e">
        <f t="shared" si="161"/>
        <v>#DIV/0!</v>
      </c>
      <c r="BP403" s="148" t="e">
        <f t="shared" si="161"/>
        <v>#DIV/0!</v>
      </c>
      <c r="BQ403" s="148" t="e">
        <f t="shared" si="161"/>
        <v>#DIV/0!</v>
      </c>
      <c r="BR403" s="148" t="e">
        <f t="shared" si="161"/>
        <v>#DIV/0!</v>
      </c>
      <c r="BS403" s="148" t="e">
        <f t="shared" si="161"/>
        <v>#DIV/0!</v>
      </c>
      <c r="BT403" s="148" t="e">
        <f t="shared" si="161"/>
        <v>#DIV/0!</v>
      </c>
      <c r="BU403" s="148" t="e">
        <f t="shared" si="161"/>
        <v>#DIV/0!</v>
      </c>
      <c r="BV403" s="148" t="e">
        <f t="shared" si="161"/>
        <v>#DIV/0!</v>
      </c>
      <c r="BW403" s="148" t="e">
        <f t="shared" si="161"/>
        <v>#DIV/0!</v>
      </c>
      <c r="BX403" s="148" t="e">
        <f t="shared" si="161"/>
        <v>#DIV/0!</v>
      </c>
      <c r="BY403" s="148" t="e">
        <f t="shared" si="161"/>
        <v>#DIV/0!</v>
      </c>
      <c r="BZ403" s="148" t="e">
        <f t="shared" si="161"/>
        <v>#DIV/0!</v>
      </c>
      <c r="CA403" s="148" t="e">
        <f t="shared" si="161"/>
        <v>#DIV/0!</v>
      </c>
      <c r="CB403" s="148" t="e">
        <f t="shared" si="161"/>
        <v>#DIV/0!</v>
      </c>
      <c r="CC403" s="148" t="e">
        <f t="shared" si="161"/>
        <v>#DIV/0!</v>
      </c>
      <c r="CD403" s="148" t="e">
        <f t="shared" si="161"/>
        <v>#DIV/0!</v>
      </c>
      <c r="CE403" s="148" t="e">
        <f t="shared" si="161"/>
        <v>#DIV/0!</v>
      </c>
      <c r="CF403" s="148" t="e">
        <f t="shared" si="161"/>
        <v>#DIV/0!</v>
      </c>
      <c r="CG403" s="148" t="e">
        <f t="shared" si="161"/>
        <v>#DIV/0!</v>
      </c>
      <c r="CH403" s="148" t="e">
        <f t="shared" si="161"/>
        <v>#DIV/0!</v>
      </c>
      <c r="CI403" s="148" t="e">
        <f t="shared" si="161"/>
        <v>#DIV/0!</v>
      </c>
      <c r="CJ403" s="148" t="e">
        <f t="shared" si="161"/>
        <v>#DIV/0!</v>
      </c>
      <c r="CK403" s="148" t="e">
        <f t="shared" si="161"/>
        <v>#DIV/0!</v>
      </c>
      <c r="CL403" s="148" t="e">
        <f t="shared" si="161"/>
        <v>#DIV/0!</v>
      </c>
      <c r="CM403" s="148" t="e">
        <f t="shared" si="161"/>
        <v>#DIV/0!</v>
      </c>
      <c r="CN403" s="148" t="e">
        <f t="shared" si="161"/>
        <v>#DIV/0!</v>
      </c>
      <c r="CO403" s="148" t="e">
        <f t="shared" si="161"/>
        <v>#DIV/0!</v>
      </c>
      <c r="CP403" s="148" t="e">
        <f t="shared" si="161"/>
        <v>#DIV/0!</v>
      </c>
      <c r="CQ403" s="148" t="e">
        <f t="shared" si="161"/>
        <v>#DIV/0!</v>
      </c>
      <c r="CR403" s="148" t="e">
        <f t="shared" si="161"/>
        <v>#DIV/0!</v>
      </c>
      <c r="CS403" s="148" t="e">
        <f t="shared" si="161"/>
        <v>#DIV/0!</v>
      </c>
      <c r="CT403" s="148" t="e">
        <f t="shared" si="161"/>
        <v>#DIV/0!</v>
      </c>
      <c r="CU403" s="148" t="e">
        <f t="shared" si="161"/>
        <v>#DIV/0!</v>
      </c>
      <c r="CV403" s="148" t="e">
        <f t="shared" si="161"/>
        <v>#DIV/0!</v>
      </c>
      <c r="CW403" s="272"/>
      <c r="CX403" s="273"/>
      <c r="CY403" s="274"/>
      <c r="CZ403" s="273"/>
      <c r="DA403" s="274"/>
      <c r="DB403" s="273"/>
      <c r="DC403" s="274"/>
      <c r="DD403" s="273"/>
      <c r="DE403" s="275"/>
      <c r="DF403" s="277"/>
    </row>
    <row r="404" spans="1:110" s="81" customFormat="1" ht="17.25" customHeight="1">
      <c r="A404" s="278" t="s">
        <v>1348</v>
      </c>
      <c r="B404" s="279"/>
      <c r="C404" s="284" t="s">
        <v>1271</v>
      </c>
      <c r="D404" s="284"/>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c r="AG404" s="285"/>
      <c r="AH404" s="285"/>
      <c r="AI404" s="285"/>
      <c r="AJ404" s="285"/>
      <c r="AK404" s="285"/>
      <c r="AL404" s="285"/>
      <c r="AM404" s="285"/>
      <c r="AN404" s="285"/>
      <c r="AO404" s="285"/>
      <c r="AP404" s="285"/>
      <c r="AQ404" s="285"/>
      <c r="AR404" s="285"/>
      <c r="AS404" s="285"/>
      <c r="AT404" s="285"/>
      <c r="AU404" s="285"/>
      <c r="AV404" s="285"/>
      <c r="AW404" s="285"/>
      <c r="AX404" s="285"/>
      <c r="AY404" s="285"/>
      <c r="AZ404" s="285"/>
      <c r="BA404" s="285"/>
      <c r="BB404" s="285"/>
      <c r="BC404" s="285"/>
      <c r="BD404" s="285"/>
      <c r="BE404" s="285"/>
      <c r="BF404" s="285"/>
      <c r="BG404" s="285"/>
      <c r="BH404" s="285"/>
      <c r="BI404" s="143">
        <f>COUNTIFS($V$7:$V$322,"x",BI$7:BI$322,"2")</f>
        <v>0</v>
      </c>
      <c r="BJ404" s="143">
        <f t="shared" ref="BJ404:CV404" si="162">COUNTIFS($V$7:$V$322,"x",BJ$7:BJ$322,"2")</f>
        <v>0</v>
      </c>
      <c r="BK404" s="143">
        <f t="shared" si="162"/>
        <v>0</v>
      </c>
      <c r="BL404" s="143">
        <f t="shared" si="162"/>
        <v>0</v>
      </c>
      <c r="BM404" s="143">
        <f t="shared" si="162"/>
        <v>0</v>
      </c>
      <c r="BN404" s="143">
        <f t="shared" si="162"/>
        <v>0</v>
      </c>
      <c r="BO404" s="143">
        <f t="shared" si="162"/>
        <v>0</v>
      </c>
      <c r="BP404" s="143">
        <f t="shared" si="162"/>
        <v>0</v>
      </c>
      <c r="BQ404" s="143">
        <f t="shared" si="162"/>
        <v>0</v>
      </c>
      <c r="BR404" s="143">
        <f t="shared" si="162"/>
        <v>0</v>
      </c>
      <c r="BS404" s="143">
        <f t="shared" si="162"/>
        <v>0</v>
      </c>
      <c r="BT404" s="143">
        <f t="shared" si="162"/>
        <v>0</v>
      </c>
      <c r="BU404" s="143">
        <f t="shared" si="162"/>
        <v>0</v>
      </c>
      <c r="BV404" s="143">
        <f t="shared" si="162"/>
        <v>0</v>
      </c>
      <c r="BW404" s="143">
        <f t="shared" si="162"/>
        <v>0</v>
      </c>
      <c r="BX404" s="143">
        <f t="shared" si="162"/>
        <v>0</v>
      </c>
      <c r="BY404" s="143">
        <f t="shared" si="162"/>
        <v>0</v>
      </c>
      <c r="BZ404" s="143">
        <f t="shared" si="162"/>
        <v>0</v>
      </c>
      <c r="CA404" s="143">
        <f t="shared" si="162"/>
        <v>0</v>
      </c>
      <c r="CB404" s="143">
        <f t="shared" si="162"/>
        <v>0</v>
      </c>
      <c r="CC404" s="143">
        <f t="shared" si="162"/>
        <v>0</v>
      </c>
      <c r="CD404" s="143">
        <f t="shared" si="162"/>
        <v>0</v>
      </c>
      <c r="CE404" s="143">
        <f t="shared" si="162"/>
        <v>0</v>
      </c>
      <c r="CF404" s="143">
        <f t="shared" si="162"/>
        <v>0</v>
      </c>
      <c r="CG404" s="143">
        <f t="shared" si="162"/>
        <v>0</v>
      </c>
      <c r="CH404" s="143">
        <f t="shared" si="162"/>
        <v>0</v>
      </c>
      <c r="CI404" s="143">
        <f t="shared" si="162"/>
        <v>0</v>
      </c>
      <c r="CJ404" s="143">
        <f t="shared" si="162"/>
        <v>0</v>
      </c>
      <c r="CK404" s="143">
        <f t="shared" si="162"/>
        <v>0</v>
      </c>
      <c r="CL404" s="143">
        <f t="shared" si="162"/>
        <v>0</v>
      </c>
      <c r="CM404" s="143">
        <f t="shared" si="162"/>
        <v>0</v>
      </c>
      <c r="CN404" s="143">
        <f t="shared" si="162"/>
        <v>0</v>
      </c>
      <c r="CO404" s="143">
        <f t="shared" si="162"/>
        <v>0</v>
      </c>
      <c r="CP404" s="143">
        <f t="shared" si="162"/>
        <v>0</v>
      </c>
      <c r="CQ404" s="143">
        <f t="shared" si="162"/>
        <v>0</v>
      </c>
      <c r="CR404" s="143">
        <f t="shared" si="162"/>
        <v>0</v>
      </c>
      <c r="CS404" s="143">
        <f t="shared" si="162"/>
        <v>0</v>
      </c>
      <c r="CT404" s="143">
        <f t="shared" si="162"/>
        <v>0</v>
      </c>
      <c r="CU404" s="143">
        <f t="shared" si="162"/>
        <v>0</v>
      </c>
      <c r="CV404" s="143">
        <f t="shared" si="162"/>
        <v>0</v>
      </c>
      <c r="CW404" s="286"/>
      <c r="CX404" s="287"/>
      <c r="CY404" s="287"/>
      <c r="CZ404" s="287"/>
      <c r="DA404" s="287"/>
      <c r="DB404" s="287"/>
      <c r="DC404" s="287"/>
      <c r="DD404" s="287"/>
      <c r="DE404" s="287"/>
      <c r="DF404" s="288"/>
    </row>
    <row r="405" spans="1:110" s="81" customFormat="1" ht="17.25" customHeight="1">
      <c r="A405" s="280"/>
      <c r="B405" s="281"/>
      <c r="C405" s="284" t="s">
        <v>1131</v>
      </c>
      <c r="D405" s="284"/>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c r="AJ405" s="285"/>
      <c r="AK405" s="285"/>
      <c r="AL405" s="285"/>
      <c r="AM405" s="285"/>
      <c r="AN405" s="285"/>
      <c r="AO405" s="285"/>
      <c r="AP405" s="285"/>
      <c r="AQ405" s="285"/>
      <c r="AR405" s="285"/>
      <c r="AS405" s="285"/>
      <c r="AT405" s="285"/>
      <c r="AU405" s="285"/>
      <c r="AV405" s="285"/>
      <c r="AW405" s="285"/>
      <c r="AX405" s="285"/>
      <c r="AY405" s="285"/>
      <c r="AZ405" s="285"/>
      <c r="BA405" s="285"/>
      <c r="BB405" s="285"/>
      <c r="BC405" s="285"/>
      <c r="BD405" s="285"/>
      <c r="BE405" s="285"/>
      <c r="BF405" s="285"/>
      <c r="BG405" s="285"/>
      <c r="BH405" s="285"/>
      <c r="BI405" s="143">
        <f>COUNTIFS($V$7:$V$322,"x",BI$7:BI$322,"1")</f>
        <v>0</v>
      </c>
      <c r="BJ405" s="143">
        <f t="shared" ref="BJ405:CV405" si="163">COUNTIFS($V$7:$V$322,"x",BJ$7:BJ$322,"1")</f>
        <v>0</v>
      </c>
      <c r="BK405" s="143">
        <f t="shared" si="163"/>
        <v>0</v>
      </c>
      <c r="BL405" s="143">
        <f t="shared" si="163"/>
        <v>0</v>
      </c>
      <c r="BM405" s="143">
        <f t="shared" si="163"/>
        <v>0</v>
      </c>
      <c r="BN405" s="143">
        <f t="shared" si="163"/>
        <v>0</v>
      </c>
      <c r="BO405" s="143">
        <f t="shared" si="163"/>
        <v>0</v>
      </c>
      <c r="BP405" s="143">
        <f t="shared" si="163"/>
        <v>0</v>
      </c>
      <c r="BQ405" s="143">
        <f t="shared" si="163"/>
        <v>0</v>
      </c>
      <c r="BR405" s="143">
        <f t="shared" si="163"/>
        <v>0</v>
      </c>
      <c r="BS405" s="143">
        <f t="shared" si="163"/>
        <v>0</v>
      </c>
      <c r="BT405" s="143">
        <f t="shared" si="163"/>
        <v>0</v>
      </c>
      <c r="BU405" s="143">
        <f t="shared" si="163"/>
        <v>0</v>
      </c>
      <c r="BV405" s="143">
        <f t="shared" si="163"/>
        <v>0</v>
      </c>
      <c r="BW405" s="143">
        <f t="shared" si="163"/>
        <v>0</v>
      </c>
      <c r="BX405" s="143">
        <f t="shared" si="163"/>
        <v>0</v>
      </c>
      <c r="BY405" s="143">
        <f t="shared" si="163"/>
        <v>0</v>
      </c>
      <c r="BZ405" s="143">
        <f t="shared" si="163"/>
        <v>0</v>
      </c>
      <c r="CA405" s="143">
        <f t="shared" si="163"/>
        <v>0</v>
      </c>
      <c r="CB405" s="143">
        <f t="shared" si="163"/>
        <v>0</v>
      </c>
      <c r="CC405" s="143">
        <f t="shared" si="163"/>
        <v>0</v>
      </c>
      <c r="CD405" s="143">
        <f t="shared" si="163"/>
        <v>0</v>
      </c>
      <c r="CE405" s="143">
        <f t="shared" si="163"/>
        <v>0</v>
      </c>
      <c r="CF405" s="143">
        <f t="shared" si="163"/>
        <v>0</v>
      </c>
      <c r="CG405" s="143">
        <f t="shared" si="163"/>
        <v>0</v>
      </c>
      <c r="CH405" s="143">
        <f t="shared" si="163"/>
        <v>0</v>
      </c>
      <c r="CI405" s="143">
        <f t="shared" si="163"/>
        <v>0</v>
      </c>
      <c r="CJ405" s="143">
        <f t="shared" si="163"/>
        <v>0</v>
      </c>
      <c r="CK405" s="143">
        <f t="shared" si="163"/>
        <v>0</v>
      </c>
      <c r="CL405" s="143">
        <f t="shared" si="163"/>
        <v>0</v>
      </c>
      <c r="CM405" s="143">
        <f t="shared" si="163"/>
        <v>0</v>
      </c>
      <c r="CN405" s="143">
        <f t="shared" si="163"/>
        <v>0</v>
      </c>
      <c r="CO405" s="143">
        <f t="shared" si="163"/>
        <v>0</v>
      </c>
      <c r="CP405" s="143">
        <f t="shared" si="163"/>
        <v>0</v>
      </c>
      <c r="CQ405" s="143">
        <f t="shared" si="163"/>
        <v>0</v>
      </c>
      <c r="CR405" s="143">
        <f t="shared" si="163"/>
        <v>0</v>
      </c>
      <c r="CS405" s="143">
        <f t="shared" si="163"/>
        <v>0</v>
      </c>
      <c r="CT405" s="143">
        <f t="shared" si="163"/>
        <v>0</v>
      </c>
      <c r="CU405" s="143">
        <f t="shared" si="163"/>
        <v>0</v>
      </c>
      <c r="CV405" s="143">
        <f t="shared" si="163"/>
        <v>0</v>
      </c>
      <c r="CW405" s="289"/>
      <c r="CX405" s="290"/>
      <c r="CY405" s="290"/>
      <c r="CZ405" s="290"/>
      <c r="DA405" s="290"/>
      <c r="DB405" s="290"/>
      <c r="DC405" s="290"/>
      <c r="DD405" s="290"/>
      <c r="DE405" s="290"/>
      <c r="DF405" s="291"/>
    </row>
    <row r="406" spans="1:110" s="81" customFormat="1" ht="17.25" customHeight="1">
      <c r="A406" s="280"/>
      <c r="B406" s="281"/>
      <c r="C406" s="284" t="s">
        <v>1132</v>
      </c>
      <c r="D406" s="284"/>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c r="AG406" s="285"/>
      <c r="AH406" s="285"/>
      <c r="AI406" s="285"/>
      <c r="AJ406" s="285"/>
      <c r="AK406" s="285"/>
      <c r="AL406" s="285"/>
      <c r="AM406" s="285"/>
      <c r="AN406" s="285"/>
      <c r="AO406" s="285"/>
      <c r="AP406" s="285"/>
      <c r="AQ406" s="285"/>
      <c r="AR406" s="285"/>
      <c r="AS406" s="285"/>
      <c r="AT406" s="285"/>
      <c r="AU406" s="285"/>
      <c r="AV406" s="285"/>
      <c r="AW406" s="285"/>
      <c r="AX406" s="285"/>
      <c r="AY406" s="285"/>
      <c r="AZ406" s="285"/>
      <c r="BA406" s="285"/>
      <c r="BB406" s="285"/>
      <c r="BC406" s="285"/>
      <c r="BD406" s="285"/>
      <c r="BE406" s="285"/>
      <c r="BF406" s="285"/>
      <c r="BG406" s="285"/>
      <c r="BH406" s="285"/>
      <c r="BI406" s="143">
        <f>COUNTIFS($V$7:$V$322,"x",BI$7:BI$322,"0")</f>
        <v>0</v>
      </c>
      <c r="BJ406" s="143">
        <f t="shared" ref="BJ406:CV406" si="164">COUNTIFS($V$7:$V$322,"x",BJ$7:BJ$322,"0")</f>
        <v>0</v>
      </c>
      <c r="BK406" s="143">
        <f t="shared" si="164"/>
        <v>0</v>
      </c>
      <c r="BL406" s="143">
        <f t="shared" si="164"/>
        <v>0</v>
      </c>
      <c r="BM406" s="143">
        <f t="shared" si="164"/>
        <v>0</v>
      </c>
      <c r="BN406" s="143">
        <f t="shared" si="164"/>
        <v>0</v>
      </c>
      <c r="BO406" s="143">
        <f t="shared" si="164"/>
        <v>0</v>
      </c>
      <c r="BP406" s="143">
        <f t="shared" si="164"/>
        <v>0</v>
      </c>
      <c r="BQ406" s="143">
        <f t="shared" si="164"/>
        <v>0</v>
      </c>
      <c r="BR406" s="143">
        <f t="shared" si="164"/>
        <v>0</v>
      </c>
      <c r="BS406" s="143">
        <f t="shared" si="164"/>
        <v>0</v>
      </c>
      <c r="BT406" s="143">
        <f t="shared" si="164"/>
        <v>0</v>
      </c>
      <c r="BU406" s="143">
        <f t="shared" si="164"/>
        <v>0</v>
      </c>
      <c r="BV406" s="143">
        <f t="shared" si="164"/>
        <v>0</v>
      </c>
      <c r="BW406" s="143">
        <f t="shared" si="164"/>
        <v>0</v>
      </c>
      <c r="BX406" s="143">
        <f t="shared" si="164"/>
        <v>0</v>
      </c>
      <c r="BY406" s="143">
        <f t="shared" si="164"/>
        <v>0</v>
      </c>
      <c r="BZ406" s="143">
        <f t="shared" si="164"/>
        <v>0</v>
      </c>
      <c r="CA406" s="143">
        <f t="shared" si="164"/>
        <v>0</v>
      </c>
      <c r="CB406" s="143">
        <f t="shared" si="164"/>
        <v>0</v>
      </c>
      <c r="CC406" s="143">
        <f t="shared" si="164"/>
        <v>0</v>
      </c>
      <c r="CD406" s="143">
        <f t="shared" si="164"/>
        <v>0</v>
      </c>
      <c r="CE406" s="143">
        <f t="shared" si="164"/>
        <v>0</v>
      </c>
      <c r="CF406" s="143">
        <f t="shared" si="164"/>
        <v>0</v>
      </c>
      <c r="CG406" s="143">
        <f t="shared" si="164"/>
        <v>0</v>
      </c>
      <c r="CH406" s="143">
        <f t="shared" si="164"/>
        <v>0</v>
      </c>
      <c r="CI406" s="143">
        <f t="shared" si="164"/>
        <v>0</v>
      </c>
      <c r="CJ406" s="143">
        <f t="shared" si="164"/>
        <v>0</v>
      </c>
      <c r="CK406" s="143">
        <f t="shared" si="164"/>
        <v>0</v>
      </c>
      <c r="CL406" s="143">
        <f t="shared" si="164"/>
        <v>0</v>
      </c>
      <c r="CM406" s="143">
        <f t="shared" si="164"/>
        <v>0</v>
      </c>
      <c r="CN406" s="143">
        <f t="shared" si="164"/>
        <v>0</v>
      </c>
      <c r="CO406" s="143">
        <f t="shared" si="164"/>
        <v>0</v>
      </c>
      <c r="CP406" s="143">
        <f t="shared" si="164"/>
        <v>0</v>
      </c>
      <c r="CQ406" s="143">
        <f t="shared" si="164"/>
        <v>0</v>
      </c>
      <c r="CR406" s="143">
        <f t="shared" si="164"/>
        <v>0</v>
      </c>
      <c r="CS406" s="143">
        <f t="shared" si="164"/>
        <v>0</v>
      </c>
      <c r="CT406" s="143">
        <f t="shared" si="164"/>
        <v>0</v>
      </c>
      <c r="CU406" s="143">
        <f t="shared" si="164"/>
        <v>0</v>
      </c>
      <c r="CV406" s="143">
        <f t="shared" si="164"/>
        <v>0</v>
      </c>
      <c r="CW406" s="289"/>
      <c r="CX406" s="290"/>
      <c r="CY406" s="290"/>
      <c r="CZ406" s="290"/>
      <c r="DA406" s="290"/>
      <c r="DB406" s="290"/>
      <c r="DC406" s="290"/>
      <c r="DD406" s="290"/>
      <c r="DE406" s="290"/>
      <c r="DF406" s="291"/>
    </row>
    <row r="407" spans="1:110" s="81" customFormat="1" ht="17.25" customHeight="1">
      <c r="A407" s="280"/>
      <c r="B407" s="281"/>
      <c r="C407" s="284" t="s">
        <v>1273</v>
      </c>
      <c r="D407" s="284"/>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5"/>
      <c r="AK407" s="285"/>
      <c r="AL407" s="285"/>
      <c r="AM407" s="285"/>
      <c r="AN407" s="285"/>
      <c r="AO407" s="285"/>
      <c r="AP407" s="285"/>
      <c r="AQ407" s="285"/>
      <c r="AR407" s="285"/>
      <c r="AS407" s="285"/>
      <c r="AT407" s="285"/>
      <c r="AU407" s="285"/>
      <c r="AV407" s="285"/>
      <c r="AW407" s="285"/>
      <c r="AX407" s="285"/>
      <c r="AY407" s="285"/>
      <c r="AZ407" s="285"/>
      <c r="BA407" s="285"/>
      <c r="BB407" s="285"/>
      <c r="BC407" s="285"/>
      <c r="BD407" s="285"/>
      <c r="BE407" s="285"/>
      <c r="BF407" s="285"/>
      <c r="BG407" s="285"/>
      <c r="BH407" s="285"/>
      <c r="BI407" s="143">
        <f>COUNTIFS($V$7:$V$322,"x",BI$7:BI$322,"kđg")</f>
        <v>0</v>
      </c>
      <c r="BJ407" s="143">
        <f t="shared" ref="BJ407:CV407" si="165">COUNTIFS($V$7:$V$322,"x",BJ$7:BJ$322,"kđg")</f>
        <v>0</v>
      </c>
      <c r="BK407" s="143">
        <f t="shared" si="165"/>
        <v>0</v>
      </c>
      <c r="BL407" s="143">
        <f t="shared" si="165"/>
        <v>0</v>
      </c>
      <c r="BM407" s="143">
        <f t="shared" si="165"/>
        <v>0</v>
      </c>
      <c r="BN407" s="143">
        <f t="shared" si="165"/>
        <v>0</v>
      </c>
      <c r="BO407" s="143">
        <f t="shared" si="165"/>
        <v>0</v>
      </c>
      <c r="BP407" s="143">
        <f t="shared" si="165"/>
        <v>0</v>
      </c>
      <c r="BQ407" s="143">
        <f t="shared" si="165"/>
        <v>0</v>
      </c>
      <c r="BR407" s="143">
        <f t="shared" si="165"/>
        <v>0</v>
      </c>
      <c r="BS407" s="143">
        <f t="shared" si="165"/>
        <v>0</v>
      </c>
      <c r="BT407" s="143">
        <f t="shared" si="165"/>
        <v>0</v>
      </c>
      <c r="BU407" s="143">
        <f t="shared" si="165"/>
        <v>0</v>
      </c>
      <c r="BV407" s="143">
        <f t="shared" si="165"/>
        <v>0</v>
      </c>
      <c r="BW407" s="143">
        <f t="shared" si="165"/>
        <v>0</v>
      </c>
      <c r="BX407" s="143">
        <f t="shared" si="165"/>
        <v>0</v>
      </c>
      <c r="BY407" s="143">
        <f t="shared" si="165"/>
        <v>0</v>
      </c>
      <c r="BZ407" s="143">
        <f t="shared" si="165"/>
        <v>0</v>
      </c>
      <c r="CA407" s="143">
        <f t="shared" si="165"/>
        <v>0</v>
      </c>
      <c r="CB407" s="143">
        <f t="shared" si="165"/>
        <v>0</v>
      </c>
      <c r="CC407" s="143">
        <f t="shared" si="165"/>
        <v>0</v>
      </c>
      <c r="CD407" s="143">
        <f t="shared" si="165"/>
        <v>0</v>
      </c>
      <c r="CE407" s="143">
        <f t="shared" si="165"/>
        <v>0</v>
      </c>
      <c r="CF407" s="143">
        <f t="shared" si="165"/>
        <v>0</v>
      </c>
      <c r="CG407" s="143">
        <f t="shared" si="165"/>
        <v>0</v>
      </c>
      <c r="CH407" s="143">
        <f t="shared" si="165"/>
        <v>0</v>
      </c>
      <c r="CI407" s="143">
        <f t="shared" si="165"/>
        <v>0</v>
      </c>
      <c r="CJ407" s="143">
        <f t="shared" si="165"/>
        <v>0</v>
      </c>
      <c r="CK407" s="143">
        <f t="shared" si="165"/>
        <v>0</v>
      </c>
      <c r="CL407" s="143">
        <f t="shared" si="165"/>
        <v>0</v>
      </c>
      <c r="CM407" s="143">
        <f t="shared" si="165"/>
        <v>0</v>
      </c>
      <c r="CN407" s="143">
        <f t="shared" si="165"/>
        <v>0</v>
      </c>
      <c r="CO407" s="143">
        <f t="shared" si="165"/>
        <v>0</v>
      </c>
      <c r="CP407" s="143">
        <f t="shared" si="165"/>
        <v>0</v>
      </c>
      <c r="CQ407" s="143">
        <f t="shared" si="165"/>
        <v>0</v>
      </c>
      <c r="CR407" s="143">
        <f t="shared" si="165"/>
        <v>0</v>
      </c>
      <c r="CS407" s="143">
        <f t="shared" si="165"/>
        <v>0</v>
      </c>
      <c r="CT407" s="143">
        <f t="shared" si="165"/>
        <v>0</v>
      </c>
      <c r="CU407" s="143">
        <f t="shared" si="165"/>
        <v>0</v>
      </c>
      <c r="CV407" s="143">
        <f t="shared" si="165"/>
        <v>0</v>
      </c>
      <c r="CW407" s="289"/>
      <c r="CX407" s="290"/>
      <c r="CY407" s="290"/>
      <c r="CZ407" s="290"/>
      <c r="DA407" s="290"/>
      <c r="DB407" s="290"/>
      <c r="DC407" s="290"/>
      <c r="DD407" s="290"/>
      <c r="DE407" s="290"/>
      <c r="DF407" s="291"/>
    </row>
    <row r="408" spans="1:110" s="81" customFormat="1" ht="17.25" customHeight="1">
      <c r="A408" s="280"/>
      <c r="B408" s="281"/>
      <c r="C408" s="284" t="s">
        <v>1272</v>
      </c>
      <c r="D408" s="284"/>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285"/>
      <c r="AQ408" s="285"/>
      <c r="AR408" s="285"/>
      <c r="AS408" s="285"/>
      <c r="AT408" s="285"/>
      <c r="AU408" s="285"/>
      <c r="AV408" s="285"/>
      <c r="AW408" s="285"/>
      <c r="AX408" s="285"/>
      <c r="AY408" s="285"/>
      <c r="AZ408" s="285"/>
      <c r="BA408" s="285"/>
      <c r="BB408" s="285"/>
      <c r="BC408" s="285"/>
      <c r="BD408" s="285"/>
      <c r="BE408" s="285"/>
      <c r="BF408" s="285"/>
      <c r="BG408" s="285"/>
      <c r="BH408" s="285"/>
      <c r="BI408" s="144" t="e">
        <f>BI407/(BI404+BI405+BI406+BI407)</f>
        <v>#DIV/0!</v>
      </c>
      <c r="BJ408" s="144" t="e">
        <f t="shared" ref="BJ408:CV408" si="166">BJ407/(BJ404+BJ405+BJ406+BJ407)</f>
        <v>#DIV/0!</v>
      </c>
      <c r="BK408" s="144" t="e">
        <f t="shared" si="166"/>
        <v>#DIV/0!</v>
      </c>
      <c r="BL408" s="144" t="e">
        <f t="shared" si="166"/>
        <v>#DIV/0!</v>
      </c>
      <c r="BM408" s="144" t="e">
        <f t="shared" si="166"/>
        <v>#DIV/0!</v>
      </c>
      <c r="BN408" s="144" t="e">
        <f t="shared" si="166"/>
        <v>#DIV/0!</v>
      </c>
      <c r="BO408" s="144" t="e">
        <f t="shared" si="166"/>
        <v>#DIV/0!</v>
      </c>
      <c r="BP408" s="144" t="e">
        <f t="shared" si="166"/>
        <v>#DIV/0!</v>
      </c>
      <c r="BQ408" s="144" t="e">
        <f t="shared" si="166"/>
        <v>#DIV/0!</v>
      </c>
      <c r="BR408" s="144" t="e">
        <f t="shared" si="166"/>
        <v>#DIV/0!</v>
      </c>
      <c r="BS408" s="144" t="e">
        <f t="shared" si="166"/>
        <v>#DIV/0!</v>
      </c>
      <c r="BT408" s="144" t="e">
        <f t="shared" si="166"/>
        <v>#DIV/0!</v>
      </c>
      <c r="BU408" s="144" t="e">
        <f t="shared" si="166"/>
        <v>#DIV/0!</v>
      </c>
      <c r="BV408" s="144" t="e">
        <f t="shared" si="166"/>
        <v>#DIV/0!</v>
      </c>
      <c r="BW408" s="144" t="e">
        <f t="shared" si="166"/>
        <v>#DIV/0!</v>
      </c>
      <c r="BX408" s="144" t="e">
        <f t="shared" si="166"/>
        <v>#DIV/0!</v>
      </c>
      <c r="BY408" s="144" t="e">
        <f t="shared" si="166"/>
        <v>#DIV/0!</v>
      </c>
      <c r="BZ408" s="144" t="e">
        <f t="shared" si="166"/>
        <v>#DIV/0!</v>
      </c>
      <c r="CA408" s="144" t="e">
        <f t="shared" si="166"/>
        <v>#DIV/0!</v>
      </c>
      <c r="CB408" s="144" t="e">
        <f t="shared" si="166"/>
        <v>#DIV/0!</v>
      </c>
      <c r="CC408" s="144" t="e">
        <f t="shared" si="166"/>
        <v>#DIV/0!</v>
      </c>
      <c r="CD408" s="144" t="e">
        <f t="shared" si="166"/>
        <v>#DIV/0!</v>
      </c>
      <c r="CE408" s="144" t="e">
        <f t="shared" si="166"/>
        <v>#DIV/0!</v>
      </c>
      <c r="CF408" s="144" t="e">
        <f t="shared" si="166"/>
        <v>#DIV/0!</v>
      </c>
      <c r="CG408" s="144" t="e">
        <f t="shared" si="166"/>
        <v>#DIV/0!</v>
      </c>
      <c r="CH408" s="144" t="e">
        <f t="shared" si="166"/>
        <v>#DIV/0!</v>
      </c>
      <c r="CI408" s="144" t="e">
        <f t="shared" si="166"/>
        <v>#DIV/0!</v>
      </c>
      <c r="CJ408" s="144" t="e">
        <f t="shared" si="166"/>
        <v>#DIV/0!</v>
      </c>
      <c r="CK408" s="144" t="e">
        <f t="shared" si="166"/>
        <v>#DIV/0!</v>
      </c>
      <c r="CL408" s="144" t="e">
        <f t="shared" si="166"/>
        <v>#DIV/0!</v>
      </c>
      <c r="CM408" s="144" t="e">
        <f t="shared" si="166"/>
        <v>#DIV/0!</v>
      </c>
      <c r="CN408" s="144" t="e">
        <f t="shared" si="166"/>
        <v>#DIV/0!</v>
      </c>
      <c r="CO408" s="144" t="e">
        <f t="shared" si="166"/>
        <v>#DIV/0!</v>
      </c>
      <c r="CP408" s="144" t="e">
        <f t="shared" si="166"/>
        <v>#DIV/0!</v>
      </c>
      <c r="CQ408" s="144" t="e">
        <f t="shared" si="166"/>
        <v>#DIV/0!</v>
      </c>
      <c r="CR408" s="144" t="e">
        <f t="shared" si="166"/>
        <v>#DIV/0!</v>
      </c>
      <c r="CS408" s="144" t="e">
        <f t="shared" si="166"/>
        <v>#DIV/0!</v>
      </c>
      <c r="CT408" s="144" t="e">
        <f t="shared" si="166"/>
        <v>#DIV/0!</v>
      </c>
      <c r="CU408" s="144" t="e">
        <f t="shared" si="166"/>
        <v>#DIV/0!</v>
      </c>
      <c r="CV408" s="144" t="e">
        <f t="shared" si="166"/>
        <v>#DIV/0!</v>
      </c>
      <c r="CW408" s="292"/>
      <c r="CX408" s="293"/>
      <c r="CY408" s="293"/>
      <c r="CZ408" s="293"/>
      <c r="DA408" s="293"/>
      <c r="DB408" s="293"/>
      <c r="DC408" s="293"/>
      <c r="DD408" s="293"/>
      <c r="DE408" s="293"/>
      <c r="DF408" s="294"/>
    </row>
    <row r="409" spans="1:110" s="81" customFormat="1" ht="17.25" customHeight="1">
      <c r="A409" s="280"/>
      <c r="B409" s="281"/>
      <c r="C409" s="295" t="s">
        <v>1269</v>
      </c>
      <c r="D409" s="29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85"/>
      <c r="AH409" s="285"/>
      <c r="AI409" s="285"/>
      <c r="AJ409" s="285"/>
      <c r="AK409" s="285"/>
      <c r="AL409" s="285"/>
      <c r="AM409" s="285"/>
      <c r="AN409" s="285"/>
      <c r="AO409" s="285"/>
      <c r="AP409" s="285"/>
      <c r="AQ409" s="285"/>
      <c r="AR409" s="285"/>
      <c r="AS409" s="285"/>
      <c r="AT409" s="285"/>
      <c r="AU409" s="285"/>
      <c r="AV409" s="285"/>
      <c r="AW409" s="285"/>
      <c r="AX409" s="285"/>
      <c r="AY409" s="285"/>
      <c r="AZ409" s="285"/>
      <c r="BA409" s="285"/>
      <c r="BB409" s="285"/>
      <c r="BC409" s="285"/>
      <c r="BD409" s="285"/>
      <c r="BE409" s="285"/>
      <c r="BF409" s="285"/>
      <c r="BG409" s="285"/>
      <c r="BH409" s="285"/>
      <c r="BI409" s="145" t="e">
        <f>(((BI404*2)+(BI405*1)+(BI406*0)))/(BI404+BI405+BI406)</f>
        <v>#DIV/0!</v>
      </c>
      <c r="BJ409" s="145" t="e">
        <f t="shared" ref="BJ409:CV409" si="167">(((BJ404*2)+(BJ405*1)+(BJ406*0)))/(BJ404+BJ405+BJ406)</f>
        <v>#DIV/0!</v>
      </c>
      <c r="BK409" s="145" t="e">
        <f t="shared" si="167"/>
        <v>#DIV/0!</v>
      </c>
      <c r="BL409" s="145" t="e">
        <f t="shared" si="167"/>
        <v>#DIV/0!</v>
      </c>
      <c r="BM409" s="145" t="e">
        <f t="shared" si="167"/>
        <v>#DIV/0!</v>
      </c>
      <c r="BN409" s="145" t="e">
        <f t="shared" si="167"/>
        <v>#DIV/0!</v>
      </c>
      <c r="BO409" s="145" t="e">
        <f t="shared" si="167"/>
        <v>#DIV/0!</v>
      </c>
      <c r="BP409" s="145" t="e">
        <f t="shared" si="167"/>
        <v>#DIV/0!</v>
      </c>
      <c r="BQ409" s="145" t="e">
        <f t="shared" si="167"/>
        <v>#DIV/0!</v>
      </c>
      <c r="BR409" s="145" t="e">
        <f t="shared" si="167"/>
        <v>#DIV/0!</v>
      </c>
      <c r="BS409" s="145" t="e">
        <f t="shared" si="167"/>
        <v>#DIV/0!</v>
      </c>
      <c r="BT409" s="145" t="e">
        <f t="shared" si="167"/>
        <v>#DIV/0!</v>
      </c>
      <c r="BU409" s="145" t="e">
        <f t="shared" si="167"/>
        <v>#DIV/0!</v>
      </c>
      <c r="BV409" s="145" t="e">
        <f t="shared" si="167"/>
        <v>#DIV/0!</v>
      </c>
      <c r="BW409" s="145" t="e">
        <f t="shared" si="167"/>
        <v>#DIV/0!</v>
      </c>
      <c r="BX409" s="145" t="e">
        <f t="shared" si="167"/>
        <v>#DIV/0!</v>
      </c>
      <c r="BY409" s="145" t="e">
        <f t="shared" si="167"/>
        <v>#DIV/0!</v>
      </c>
      <c r="BZ409" s="145" t="e">
        <f t="shared" si="167"/>
        <v>#DIV/0!</v>
      </c>
      <c r="CA409" s="145" t="e">
        <f t="shared" si="167"/>
        <v>#DIV/0!</v>
      </c>
      <c r="CB409" s="145" t="e">
        <f t="shared" si="167"/>
        <v>#DIV/0!</v>
      </c>
      <c r="CC409" s="145" t="e">
        <f t="shared" si="167"/>
        <v>#DIV/0!</v>
      </c>
      <c r="CD409" s="145" t="e">
        <f t="shared" si="167"/>
        <v>#DIV/0!</v>
      </c>
      <c r="CE409" s="145" t="e">
        <f t="shared" si="167"/>
        <v>#DIV/0!</v>
      </c>
      <c r="CF409" s="145" t="e">
        <f t="shared" si="167"/>
        <v>#DIV/0!</v>
      </c>
      <c r="CG409" s="145" t="e">
        <f t="shared" si="167"/>
        <v>#DIV/0!</v>
      </c>
      <c r="CH409" s="145" t="e">
        <f t="shared" si="167"/>
        <v>#DIV/0!</v>
      </c>
      <c r="CI409" s="145" t="e">
        <f t="shared" si="167"/>
        <v>#DIV/0!</v>
      </c>
      <c r="CJ409" s="145" t="e">
        <f t="shared" si="167"/>
        <v>#DIV/0!</v>
      </c>
      <c r="CK409" s="145" t="e">
        <f t="shared" si="167"/>
        <v>#DIV/0!</v>
      </c>
      <c r="CL409" s="145" t="e">
        <f t="shared" si="167"/>
        <v>#DIV/0!</v>
      </c>
      <c r="CM409" s="145" t="e">
        <f t="shared" si="167"/>
        <v>#DIV/0!</v>
      </c>
      <c r="CN409" s="145" t="e">
        <f t="shared" si="167"/>
        <v>#DIV/0!</v>
      </c>
      <c r="CO409" s="145" t="e">
        <f t="shared" si="167"/>
        <v>#DIV/0!</v>
      </c>
      <c r="CP409" s="145" t="e">
        <f t="shared" si="167"/>
        <v>#DIV/0!</v>
      </c>
      <c r="CQ409" s="145" t="e">
        <f t="shared" si="167"/>
        <v>#DIV/0!</v>
      </c>
      <c r="CR409" s="145" t="e">
        <f t="shared" si="167"/>
        <v>#DIV/0!</v>
      </c>
      <c r="CS409" s="145" t="e">
        <f t="shared" si="167"/>
        <v>#DIV/0!</v>
      </c>
      <c r="CT409" s="145" t="e">
        <f t="shared" si="167"/>
        <v>#DIV/0!</v>
      </c>
      <c r="CU409" s="145" t="e">
        <f t="shared" si="167"/>
        <v>#DIV/0!</v>
      </c>
      <c r="CV409" s="145" t="e">
        <f t="shared" si="167"/>
        <v>#DIV/0!</v>
      </c>
      <c r="CW409" s="296">
        <f>COUNTIF(BI410:CV410,"Đ")</f>
        <v>0</v>
      </c>
      <c r="CX409" s="297" t="e">
        <f>CW409/(CW409+CY409+DA409+DC409)</f>
        <v>#DIV/0!</v>
      </c>
      <c r="CY409" s="298">
        <f>COUNTIF(BI410:CV410,"CCG")</f>
        <v>0</v>
      </c>
      <c r="CZ409" s="297" t="e">
        <f>CY409/(CW409+CY409+DA409+DC409)</f>
        <v>#DIV/0!</v>
      </c>
      <c r="DA409" s="298">
        <f>COUNTIF(BI410:CV410,"CĐ")</f>
        <v>0</v>
      </c>
      <c r="DB409" s="297" t="e">
        <f>DA409/(CW409+CY409+DA409+DC409)</f>
        <v>#DIV/0!</v>
      </c>
      <c r="DC409" s="298">
        <f>COUNTIF(BI410:CV410,"KĐG")</f>
        <v>0</v>
      </c>
      <c r="DD409" s="297" t="e">
        <f>DC409/(CW409+CY409+DA409+DC409)</f>
        <v>#DIV/0!</v>
      </c>
      <c r="DE409" s="299" t="e">
        <f>(((CW409*2)+(CY409*1)+(DA409*0)))/(CW409+CY409+DA409)</f>
        <v>#DIV/0!</v>
      </c>
      <c r="DF409" s="300" t="e">
        <f>IF(DD409&gt;=50%,"KĐG",IF(DE409&gt;=1.6,"Đạt",IF(DE409&gt;=1,"Cần cố gắng","Chưa đạt")))</f>
        <v>#DIV/0!</v>
      </c>
    </row>
    <row r="410" spans="1:110" s="81" customFormat="1" ht="17.25" customHeight="1">
      <c r="A410" s="282"/>
      <c r="B410" s="283"/>
      <c r="C410" s="295"/>
      <c r="D410" s="29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c r="AJ410" s="285"/>
      <c r="AK410" s="285"/>
      <c r="AL410" s="285"/>
      <c r="AM410" s="285"/>
      <c r="AN410" s="285"/>
      <c r="AO410" s="285"/>
      <c r="AP410" s="285"/>
      <c r="AQ410" s="285"/>
      <c r="AR410" s="285"/>
      <c r="AS410" s="285"/>
      <c r="AT410" s="285"/>
      <c r="AU410" s="285"/>
      <c r="AV410" s="285"/>
      <c r="AW410" s="285"/>
      <c r="AX410" s="285"/>
      <c r="AY410" s="285"/>
      <c r="AZ410" s="285"/>
      <c r="BA410" s="285"/>
      <c r="BB410" s="285"/>
      <c r="BC410" s="285"/>
      <c r="BD410" s="285"/>
      <c r="BE410" s="285"/>
      <c r="BF410" s="285"/>
      <c r="BG410" s="285"/>
      <c r="BH410" s="285"/>
      <c r="BI410" s="145" t="e">
        <f>IF(BI408&gt;=50%,"KĐG",IF(BI409&gt;=1.6,"Đ",IF(BI409&gt;=1,"CCG","CĐ")))</f>
        <v>#DIV/0!</v>
      </c>
      <c r="BJ410" s="145" t="e">
        <f t="shared" ref="BJ410:CV410" si="168">IF(BJ408&gt;=50%,"KĐG",IF(BJ409&gt;=1.6,"Đ",IF(BJ409&gt;=1,"CCG","CĐ")))</f>
        <v>#DIV/0!</v>
      </c>
      <c r="BK410" s="145" t="e">
        <f t="shared" si="168"/>
        <v>#DIV/0!</v>
      </c>
      <c r="BL410" s="145" t="e">
        <f t="shared" si="168"/>
        <v>#DIV/0!</v>
      </c>
      <c r="BM410" s="145" t="e">
        <f t="shared" si="168"/>
        <v>#DIV/0!</v>
      </c>
      <c r="BN410" s="145" t="e">
        <f t="shared" si="168"/>
        <v>#DIV/0!</v>
      </c>
      <c r="BO410" s="145" t="e">
        <f t="shared" si="168"/>
        <v>#DIV/0!</v>
      </c>
      <c r="BP410" s="145" t="e">
        <f t="shared" si="168"/>
        <v>#DIV/0!</v>
      </c>
      <c r="BQ410" s="145" t="e">
        <f t="shared" si="168"/>
        <v>#DIV/0!</v>
      </c>
      <c r="BR410" s="145" t="e">
        <f t="shared" si="168"/>
        <v>#DIV/0!</v>
      </c>
      <c r="BS410" s="145" t="e">
        <f t="shared" si="168"/>
        <v>#DIV/0!</v>
      </c>
      <c r="BT410" s="145" t="e">
        <f t="shared" si="168"/>
        <v>#DIV/0!</v>
      </c>
      <c r="BU410" s="145" t="e">
        <f t="shared" si="168"/>
        <v>#DIV/0!</v>
      </c>
      <c r="BV410" s="145" t="e">
        <f t="shared" si="168"/>
        <v>#DIV/0!</v>
      </c>
      <c r="BW410" s="145" t="e">
        <f t="shared" si="168"/>
        <v>#DIV/0!</v>
      </c>
      <c r="BX410" s="145" t="e">
        <f t="shared" si="168"/>
        <v>#DIV/0!</v>
      </c>
      <c r="BY410" s="145" t="e">
        <f t="shared" si="168"/>
        <v>#DIV/0!</v>
      </c>
      <c r="BZ410" s="145" t="e">
        <f t="shared" si="168"/>
        <v>#DIV/0!</v>
      </c>
      <c r="CA410" s="145" t="e">
        <f t="shared" si="168"/>
        <v>#DIV/0!</v>
      </c>
      <c r="CB410" s="145" t="e">
        <f t="shared" si="168"/>
        <v>#DIV/0!</v>
      </c>
      <c r="CC410" s="145" t="e">
        <f t="shared" si="168"/>
        <v>#DIV/0!</v>
      </c>
      <c r="CD410" s="145" t="e">
        <f t="shared" si="168"/>
        <v>#DIV/0!</v>
      </c>
      <c r="CE410" s="145" t="e">
        <f t="shared" si="168"/>
        <v>#DIV/0!</v>
      </c>
      <c r="CF410" s="145" t="e">
        <f t="shared" si="168"/>
        <v>#DIV/0!</v>
      </c>
      <c r="CG410" s="145" t="e">
        <f t="shared" si="168"/>
        <v>#DIV/0!</v>
      </c>
      <c r="CH410" s="145" t="e">
        <f t="shared" si="168"/>
        <v>#DIV/0!</v>
      </c>
      <c r="CI410" s="145" t="e">
        <f t="shared" si="168"/>
        <v>#DIV/0!</v>
      </c>
      <c r="CJ410" s="145" t="e">
        <f t="shared" si="168"/>
        <v>#DIV/0!</v>
      </c>
      <c r="CK410" s="145" t="e">
        <f t="shared" si="168"/>
        <v>#DIV/0!</v>
      </c>
      <c r="CL410" s="145" t="e">
        <f t="shared" si="168"/>
        <v>#DIV/0!</v>
      </c>
      <c r="CM410" s="145" t="e">
        <f t="shared" si="168"/>
        <v>#DIV/0!</v>
      </c>
      <c r="CN410" s="145" t="e">
        <f t="shared" si="168"/>
        <v>#DIV/0!</v>
      </c>
      <c r="CO410" s="145" t="e">
        <f t="shared" si="168"/>
        <v>#DIV/0!</v>
      </c>
      <c r="CP410" s="145" t="e">
        <f t="shared" si="168"/>
        <v>#DIV/0!</v>
      </c>
      <c r="CQ410" s="145" t="e">
        <f t="shared" si="168"/>
        <v>#DIV/0!</v>
      </c>
      <c r="CR410" s="145" t="e">
        <f t="shared" si="168"/>
        <v>#DIV/0!</v>
      </c>
      <c r="CS410" s="145" t="e">
        <f t="shared" si="168"/>
        <v>#DIV/0!</v>
      </c>
      <c r="CT410" s="145" t="e">
        <f t="shared" si="168"/>
        <v>#DIV/0!</v>
      </c>
      <c r="CU410" s="145" t="e">
        <f t="shared" si="168"/>
        <v>#DIV/0!</v>
      </c>
      <c r="CV410" s="145" t="e">
        <f t="shared" si="168"/>
        <v>#DIV/0!</v>
      </c>
      <c r="CW410" s="296"/>
      <c r="CX410" s="297"/>
      <c r="CY410" s="298"/>
      <c r="CZ410" s="297"/>
      <c r="DA410" s="298"/>
      <c r="DB410" s="297"/>
      <c r="DC410" s="298"/>
      <c r="DD410" s="297"/>
      <c r="DE410" s="299"/>
      <c r="DF410" s="301"/>
    </row>
    <row r="411" spans="1:110" s="81" customFormat="1" ht="17.25" customHeight="1">
      <c r="A411" s="263" t="s">
        <v>1349</v>
      </c>
      <c r="B411" s="264"/>
      <c r="C411" s="269" t="s">
        <v>1271</v>
      </c>
      <c r="D411" s="269"/>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70"/>
      <c r="AO411" s="270"/>
      <c r="AP411" s="270"/>
      <c r="AQ411" s="270"/>
      <c r="AR411" s="270"/>
      <c r="AS411" s="270"/>
      <c r="AT411" s="270"/>
      <c r="AU411" s="270"/>
      <c r="AV411" s="270"/>
      <c r="AW411" s="270"/>
      <c r="AX411" s="270"/>
      <c r="AY411" s="270"/>
      <c r="AZ411" s="270"/>
      <c r="BA411" s="270"/>
      <c r="BB411" s="270"/>
      <c r="BC411" s="270"/>
      <c r="BD411" s="270"/>
      <c r="BE411" s="270"/>
      <c r="BF411" s="270"/>
      <c r="BG411" s="270"/>
      <c r="BH411" s="270"/>
      <c r="BI411" s="146">
        <f>COUNTIFS($W$7:$W$322,"x",BI$7:BI$322,"2")</f>
        <v>0</v>
      </c>
      <c r="BJ411" s="146">
        <f t="shared" ref="BJ411:CV411" si="169">COUNTIFS($W$7:$W$322,"x",BJ$7:BJ$322,"2")</f>
        <v>0</v>
      </c>
      <c r="BK411" s="146">
        <f t="shared" si="169"/>
        <v>0</v>
      </c>
      <c r="BL411" s="146">
        <f t="shared" si="169"/>
        <v>0</v>
      </c>
      <c r="BM411" s="146">
        <f t="shared" si="169"/>
        <v>0</v>
      </c>
      <c r="BN411" s="146">
        <f t="shared" si="169"/>
        <v>0</v>
      </c>
      <c r="BO411" s="146">
        <f t="shared" si="169"/>
        <v>0</v>
      </c>
      <c r="BP411" s="146">
        <f t="shared" si="169"/>
        <v>0</v>
      </c>
      <c r="BQ411" s="146">
        <f t="shared" si="169"/>
        <v>0</v>
      </c>
      <c r="BR411" s="146">
        <f t="shared" si="169"/>
        <v>0</v>
      </c>
      <c r="BS411" s="146">
        <f t="shared" si="169"/>
        <v>0</v>
      </c>
      <c r="BT411" s="146">
        <f t="shared" si="169"/>
        <v>0</v>
      </c>
      <c r="BU411" s="146">
        <f t="shared" si="169"/>
        <v>0</v>
      </c>
      <c r="BV411" s="146">
        <f t="shared" si="169"/>
        <v>0</v>
      </c>
      <c r="BW411" s="146">
        <f t="shared" si="169"/>
        <v>0</v>
      </c>
      <c r="BX411" s="146">
        <f t="shared" si="169"/>
        <v>0</v>
      </c>
      <c r="BY411" s="146">
        <f t="shared" si="169"/>
        <v>0</v>
      </c>
      <c r="BZ411" s="146">
        <f t="shared" si="169"/>
        <v>0</v>
      </c>
      <c r="CA411" s="146">
        <f t="shared" si="169"/>
        <v>0</v>
      </c>
      <c r="CB411" s="146">
        <f t="shared" si="169"/>
        <v>0</v>
      </c>
      <c r="CC411" s="146">
        <f t="shared" si="169"/>
        <v>0</v>
      </c>
      <c r="CD411" s="146">
        <f t="shared" si="169"/>
        <v>0</v>
      </c>
      <c r="CE411" s="146">
        <f t="shared" si="169"/>
        <v>0</v>
      </c>
      <c r="CF411" s="146">
        <f t="shared" si="169"/>
        <v>0</v>
      </c>
      <c r="CG411" s="146">
        <f t="shared" si="169"/>
        <v>0</v>
      </c>
      <c r="CH411" s="146">
        <f t="shared" si="169"/>
        <v>0</v>
      </c>
      <c r="CI411" s="146">
        <f t="shared" si="169"/>
        <v>0</v>
      </c>
      <c r="CJ411" s="146">
        <f t="shared" si="169"/>
        <v>0</v>
      </c>
      <c r="CK411" s="146">
        <f t="shared" si="169"/>
        <v>0</v>
      </c>
      <c r="CL411" s="146">
        <f t="shared" si="169"/>
        <v>0</v>
      </c>
      <c r="CM411" s="146">
        <f t="shared" si="169"/>
        <v>0</v>
      </c>
      <c r="CN411" s="146">
        <f t="shared" si="169"/>
        <v>0</v>
      </c>
      <c r="CO411" s="146">
        <f t="shared" si="169"/>
        <v>0</v>
      </c>
      <c r="CP411" s="146">
        <f t="shared" si="169"/>
        <v>0</v>
      </c>
      <c r="CQ411" s="146">
        <f t="shared" si="169"/>
        <v>0</v>
      </c>
      <c r="CR411" s="146">
        <f t="shared" si="169"/>
        <v>0</v>
      </c>
      <c r="CS411" s="146">
        <f t="shared" si="169"/>
        <v>0</v>
      </c>
      <c r="CT411" s="146">
        <f t="shared" si="169"/>
        <v>0</v>
      </c>
      <c r="CU411" s="146">
        <f t="shared" si="169"/>
        <v>0</v>
      </c>
      <c r="CV411" s="146">
        <f t="shared" si="169"/>
        <v>0</v>
      </c>
      <c r="CW411" s="252"/>
      <c r="CX411" s="252"/>
      <c r="CY411" s="252"/>
      <c r="CZ411" s="252"/>
      <c r="DA411" s="252"/>
      <c r="DB411" s="252"/>
      <c r="DC411" s="252"/>
      <c r="DD411" s="252"/>
      <c r="DE411" s="252"/>
      <c r="DF411" s="252"/>
    </row>
    <row r="412" spans="1:110" s="81" customFormat="1" ht="17.25" customHeight="1">
      <c r="A412" s="265"/>
      <c r="B412" s="266"/>
      <c r="C412" s="269" t="s">
        <v>1131</v>
      </c>
      <c r="D412" s="269"/>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270"/>
      <c r="AJ412" s="270"/>
      <c r="AK412" s="270"/>
      <c r="AL412" s="270"/>
      <c r="AM412" s="270"/>
      <c r="AN412" s="270"/>
      <c r="AO412" s="270"/>
      <c r="AP412" s="270"/>
      <c r="AQ412" s="270"/>
      <c r="AR412" s="270"/>
      <c r="AS412" s="270"/>
      <c r="AT412" s="270"/>
      <c r="AU412" s="270"/>
      <c r="AV412" s="270"/>
      <c r="AW412" s="270"/>
      <c r="AX412" s="270"/>
      <c r="AY412" s="270"/>
      <c r="AZ412" s="270"/>
      <c r="BA412" s="270"/>
      <c r="BB412" s="270"/>
      <c r="BC412" s="270"/>
      <c r="BD412" s="270"/>
      <c r="BE412" s="270"/>
      <c r="BF412" s="270"/>
      <c r="BG412" s="270"/>
      <c r="BH412" s="270"/>
      <c r="BI412" s="146">
        <f>COUNTIFS($W$7:$W$322,"x",BI$7:BI$322,"1")</f>
        <v>0</v>
      </c>
      <c r="BJ412" s="146">
        <f t="shared" ref="BJ412:CV412" si="170">COUNTIFS($W$7:$W$322,"x",BJ$7:BJ$322,"1")</f>
        <v>0</v>
      </c>
      <c r="BK412" s="146">
        <f t="shared" si="170"/>
        <v>0</v>
      </c>
      <c r="BL412" s="146">
        <f t="shared" si="170"/>
        <v>0</v>
      </c>
      <c r="BM412" s="146">
        <f t="shared" si="170"/>
        <v>0</v>
      </c>
      <c r="BN412" s="146">
        <f t="shared" si="170"/>
        <v>0</v>
      </c>
      <c r="BO412" s="146">
        <f t="shared" si="170"/>
        <v>0</v>
      </c>
      <c r="BP412" s="146">
        <f t="shared" si="170"/>
        <v>0</v>
      </c>
      <c r="BQ412" s="146">
        <f t="shared" si="170"/>
        <v>0</v>
      </c>
      <c r="BR412" s="146">
        <f t="shared" si="170"/>
        <v>0</v>
      </c>
      <c r="BS412" s="146">
        <f t="shared" si="170"/>
        <v>0</v>
      </c>
      <c r="BT412" s="146">
        <f t="shared" si="170"/>
        <v>0</v>
      </c>
      <c r="BU412" s="146">
        <f t="shared" si="170"/>
        <v>0</v>
      </c>
      <c r="BV412" s="146">
        <f t="shared" si="170"/>
        <v>0</v>
      </c>
      <c r="BW412" s="146">
        <f t="shared" si="170"/>
        <v>0</v>
      </c>
      <c r="BX412" s="146">
        <f t="shared" si="170"/>
        <v>0</v>
      </c>
      <c r="BY412" s="146">
        <f t="shared" si="170"/>
        <v>0</v>
      </c>
      <c r="BZ412" s="146">
        <f t="shared" si="170"/>
        <v>0</v>
      </c>
      <c r="CA412" s="146">
        <f t="shared" si="170"/>
        <v>0</v>
      </c>
      <c r="CB412" s="146">
        <f t="shared" si="170"/>
        <v>0</v>
      </c>
      <c r="CC412" s="146">
        <f t="shared" si="170"/>
        <v>0</v>
      </c>
      <c r="CD412" s="146">
        <f t="shared" si="170"/>
        <v>0</v>
      </c>
      <c r="CE412" s="146">
        <f t="shared" si="170"/>
        <v>0</v>
      </c>
      <c r="CF412" s="146">
        <f t="shared" si="170"/>
        <v>0</v>
      </c>
      <c r="CG412" s="146">
        <f t="shared" si="170"/>
        <v>0</v>
      </c>
      <c r="CH412" s="146">
        <f t="shared" si="170"/>
        <v>0</v>
      </c>
      <c r="CI412" s="146">
        <f t="shared" si="170"/>
        <v>0</v>
      </c>
      <c r="CJ412" s="146">
        <f t="shared" si="170"/>
        <v>0</v>
      </c>
      <c r="CK412" s="146">
        <f t="shared" si="170"/>
        <v>0</v>
      </c>
      <c r="CL412" s="146">
        <f t="shared" si="170"/>
        <v>0</v>
      </c>
      <c r="CM412" s="146">
        <f t="shared" si="170"/>
        <v>0</v>
      </c>
      <c r="CN412" s="146">
        <f t="shared" si="170"/>
        <v>0</v>
      </c>
      <c r="CO412" s="146">
        <f t="shared" si="170"/>
        <v>0</v>
      </c>
      <c r="CP412" s="146">
        <f t="shared" si="170"/>
        <v>0</v>
      </c>
      <c r="CQ412" s="146">
        <f t="shared" si="170"/>
        <v>0</v>
      </c>
      <c r="CR412" s="146">
        <f t="shared" si="170"/>
        <v>0</v>
      </c>
      <c r="CS412" s="146">
        <f t="shared" si="170"/>
        <v>0</v>
      </c>
      <c r="CT412" s="146">
        <f t="shared" si="170"/>
        <v>0</v>
      </c>
      <c r="CU412" s="146">
        <f t="shared" si="170"/>
        <v>0</v>
      </c>
      <c r="CV412" s="146">
        <f t="shared" si="170"/>
        <v>0</v>
      </c>
      <c r="CW412" s="252"/>
      <c r="CX412" s="252"/>
      <c r="CY412" s="252"/>
      <c r="CZ412" s="252"/>
      <c r="DA412" s="252"/>
      <c r="DB412" s="252"/>
      <c r="DC412" s="252"/>
      <c r="DD412" s="252"/>
      <c r="DE412" s="252"/>
      <c r="DF412" s="252"/>
    </row>
    <row r="413" spans="1:110" s="81" customFormat="1" ht="17.25" customHeight="1">
      <c r="A413" s="265"/>
      <c r="B413" s="266"/>
      <c r="C413" s="269" t="s">
        <v>1132</v>
      </c>
      <c r="D413" s="269"/>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0"/>
      <c r="AN413" s="270"/>
      <c r="AO413" s="270"/>
      <c r="AP413" s="270"/>
      <c r="AQ413" s="270"/>
      <c r="AR413" s="270"/>
      <c r="AS413" s="270"/>
      <c r="AT413" s="270"/>
      <c r="AU413" s="270"/>
      <c r="AV413" s="270"/>
      <c r="AW413" s="270"/>
      <c r="AX413" s="270"/>
      <c r="AY413" s="270"/>
      <c r="AZ413" s="270"/>
      <c r="BA413" s="270"/>
      <c r="BB413" s="270"/>
      <c r="BC413" s="270"/>
      <c r="BD413" s="270"/>
      <c r="BE413" s="270"/>
      <c r="BF413" s="270"/>
      <c r="BG413" s="270"/>
      <c r="BH413" s="270"/>
      <c r="BI413" s="146">
        <f>COUNTIFS($W$7:$W$322,"x",BI$7:BI$322,"0")</f>
        <v>0</v>
      </c>
      <c r="BJ413" s="146">
        <f t="shared" ref="BJ413:CV413" si="171">COUNTIFS($W$7:$W$322,"x",BJ$7:BJ$322,"0")</f>
        <v>0</v>
      </c>
      <c r="BK413" s="146">
        <f t="shared" si="171"/>
        <v>0</v>
      </c>
      <c r="BL413" s="146">
        <f t="shared" si="171"/>
        <v>0</v>
      </c>
      <c r="BM413" s="146">
        <f t="shared" si="171"/>
        <v>0</v>
      </c>
      <c r="BN413" s="146">
        <f t="shared" si="171"/>
        <v>0</v>
      </c>
      <c r="BO413" s="146">
        <f t="shared" si="171"/>
        <v>0</v>
      </c>
      <c r="BP413" s="146">
        <f t="shared" si="171"/>
        <v>0</v>
      </c>
      <c r="BQ413" s="146">
        <f t="shared" si="171"/>
        <v>0</v>
      </c>
      <c r="BR413" s="146">
        <f t="shared" si="171"/>
        <v>0</v>
      </c>
      <c r="BS413" s="146">
        <f t="shared" si="171"/>
        <v>0</v>
      </c>
      <c r="BT413" s="146">
        <f t="shared" si="171"/>
        <v>0</v>
      </c>
      <c r="BU413" s="146">
        <f t="shared" si="171"/>
        <v>0</v>
      </c>
      <c r="BV413" s="146">
        <f t="shared" si="171"/>
        <v>0</v>
      </c>
      <c r="BW413" s="146">
        <f t="shared" si="171"/>
        <v>0</v>
      </c>
      <c r="BX413" s="146">
        <f t="shared" si="171"/>
        <v>0</v>
      </c>
      <c r="BY413" s="146">
        <f t="shared" si="171"/>
        <v>0</v>
      </c>
      <c r="BZ413" s="146">
        <f t="shared" si="171"/>
        <v>0</v>
      </c>
      <c r="CA413" s="146">
        <f t="shared" si="171"/>
        <v>0</v>
      </c>
      <c r="CB413" s="146">
        <f t="shared" si="171"/>
        <v>0</v>
      </c>
      <c r="CC413" s="146">
        <f t="shared" si="171"/>
        <v>0</v>
      </c>
      <c r="CD413" s="146">
        <f t="shared" si="171"/>
        <v>0</v>
      </c>
      <c r="CE413" s="146">
        <f t="shared" si="171"/>
        <v>0</v>
      </c>
      <c r="CF413" s="146">
        <f t="shared" si="171"/>
        <v>0</v>
      </c>
      <c r="CG413" s="146">
        <f t="shared" si="171"/>
        <v>0</v>
      </c>
      <c r="CH413" s="146">
        <f t="shared" si="171"/>
        <v>0</v>
      </c>
      <c r="CI413" s="146">
        <f t="shared" si="171"/>
        <v>0</v>
      </c>
      <c r="CJ413" s="146">
        <f t="shared" si="171"/>
        <v>0</v>
      </c>
      <c r="CK413" s="146">
        <f t="shared" si="171"/>
        <v>0</v>
      </c>
      <c r="CL413" s="146">
        <f t="shared" si="171"/>
        <v>0</v>
      </c>
      <c r="CM413" s="146">
        <f t="shared" si="171"/>
        <v>0</v>
      </c>
      <c r="CN413" s="146">
        <f t="shared" si="171"/>
        <v>0</v>
      </c>
      <c r="CO413" s="146">
        <f t="shared" si="171"/>
        <v>0</v>
      </c>
      <c r="CP413" s="146">
        <f t="shared" si="171"/>
        <v>0</v>
      </c>
      <c r="CQ413" s="146">
        <f t="shared" si="171"/>
        <v>0</v>
      </c>
      <c r="CR413" s="146">
        <f t="shared" si="171"/>
        <v>0</v>
      </c>
      <c r="CS413" s="146">
        <f t="shared" si="171"/>
        <v>0</v>
      </c>
      <c r="CT413" s="146">
        <f t="shared" si="171"/>
        <v>0</v>
      </c>
      <c r="CU413" s="146">
        <f t="shared" si="171"/>
        <v>0</v>
      </c>
      <c r="CV413" s="146">
        <f t="shared" si="171"/>
        <v>0</v>
      </c>
      <c r="CW413" s="252"/>
      <c r="CX413" s="252"/>
      <c r="CY413" s="252"/>
      <c r="CZ413" s="252"/>
      <c r="DA413" s="252"/>
      <c r="DB413" s="252"/>
      <c r="DC413" s="252"/>
      <c r="DD413" s="252"/>
      <c r="DE413" s="252"/>
      <c r="DF413" s="252"/>
    </row>
    <row r="414" spans="1:110" s="81" customFormat="1" ht="17.25" customHeight="1">
      <c r="A414" s="265"/>
      <c r="B414" s="266"/>
      <c r="C414" s="269" t="s">
        <v>1273</v>
      </c>
      <c r="D414" s="269"/>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c r="AA414" s="270"/>
      <c r="AB414" s="270"/>
      <c r="AC414" s="270"/>
      <c r="AD414" s="270"/>
      <c r="AE414" s="270"/>
      <c r="AF414" s="270"/>
      <c r="AG414" s="270"/>
      <c r="AH414" s="270"/>
      <c r="AI414" s="270"/>
      <c r="AJ414" s="270"/>
      <c r="AK414" s="270"/>
      <c r="AL414" s="270"/>
      <c r="AM414" s="270"/>
      <c r="AN414" s="270"/>
      <c r="AO414" s="270"/>
      <c r="AP414" s="270"/>
      <c r="AQ414" s="270"/>
      <c r="AR414" s="270"/>
      <c r="AS414" s="270"/>
      <c r="AT414" s="270"/>
      <c r="AU414" s="270"/>
      <c r="AV414" s="270"/>
      <c r="AW414" s="270"/>
      <c r="AX414" s="270"/>
      <c r="AY414" s="270"/>
      <c r="AZ414" s="270"/>
      <c r="BA414" s="270"/>
      <c r="BB414" s="270"/>
      <c r="BC414" s="270"/>
      <c r="BD414" s="270"/>
      <c r="BE414" s="270"/>
      <c r="BF414" s="270"/>
      <c r="BG414" s="270"/>
      <c r="BH414" s="270"/>
      <c r="BI414" s="146">
        <f>COUNTIFS($W$7:$W$322,"x",BI$7:BI$322,"kđg")</f>
        <v>0</v>
      </c>
      <c r="BJ414" s="146">
        <f t="shared" ref="BJ414:CV414" si="172">COUNTIFS($W$7:$W$322,"x",BJ$7:BJ$322,"kđg")</f>
        <v>0</v>
      </c>
      <c r="BK414" s="146">
        <f t="shared" si="172"/>
        <v>0</v>
      </c>
      <c r="BL414" s="146">
        <f t="shared" si="172"/>
        <v>0</v>
      </c>
      <c r="BM414" s="146">
        <f t="shared" si="172"/>
        <v>0</v>
      </c>
      <c r="BN414" s="146">
        <f t="shared" si="172"/>
        <v>0</v>
      </c>
      <c r="BO414" s="146">
        <f t="shared" si="172"/>
        <v>0</v>
      </c>
      <c r="BP414" s="146">
        <f t="shared" si="172"/>
        <v>0</v>
      </c>
      <c r="BQ414" s="146">
        <f t="shared" si="172"/>
        <v>0</v>
      </c>
      <c r="BR414" s="146">
        <f t="shared" si="172"/>
        <v>0</v>
      </c>
      <c r="BS414" s="146">
        <f t="shared" si="172"/>
        <v>0</v>
      </c>
      <c r="BT414" s="146">
        <f t="shared" si="172"/>
        <v>0</v>
      </c>
      <c r="BU414" s="146">
        <f t="shared" si="172"/>
        <v>0</v>
      </c>
      <c r="BV414" s="146">
        <f t="shared" si="172"/>
        <v>0</v>
      </c>
      <c r="BW414" s="146">
        <f t="shared" si="172"/>
        <v>0</v>
      </c>
      <c r="BX414" s="146">
        <f t="shared" si="172"/>
        <v>0</v>
      </c>
      <c r="BY414" s="146">
        <f t="shared" si="172"/>
        <v>0</v>
      </c>
      <c r="BZ414" s="146">
        <f t="shared" si="172"/>
        <v>0</v>
      </c>
      <c r="CA414" s="146">
        <f t="shared" si="172"/>
        <v>0</v>
      </c>
      <c r="CB414" s="146">
        <f t="shared" si="172"/>
        <v>0</v>
      </c>
      <c r="CC414" s="146">
        <f t="shared" si="172"/>
        <v>0</v>
      </c>
      <c r="CD414" s="146">
        <f t="shared" si="172"/>
        <v>0</v>
      </c>
      <c r="CE414" s="146">
        <f t="shared" si="172"/>
        <v>0</v>
      </c>
      <c r="CF414" s="146">
        <f t="shared" si="172"/>
        <v>0</v>
      </c>
      <c r="CG414" s="146">
        <f t="shared" si="172"/>
        <v>0</v>
      </c>
      <c r="CH414" s="146">
        <f t="shared" si="172"/>
        <v>0</v>
      </c>
      <c r="CI414" s="146">
        <f t="shared" si="172"/>
        <v>0</v>
      </c>
      <c r="CJ414" s="146">
        <f t="shared" si="172"/>
        <v>0</v>
      </c>
      <c r="CK414" s="146">
        <f t="shared" si="172"/>
        <v>0</v>
      </c>
      <c r="CL414" s="146">
        <f t="shared" si="172"/>
        <v>0</v>
      </c>
      <c r="CM414" s="146">
        <f t="shared" si="172"/>
        <v>0</v>
      </c>
      <c r="CN414" s="146">
        <f t="shared" si="172"/>
        <v>0</v>
      </c>
      <c r="CO414" s="146">
        <f t="shared" si="172"/>
        <v>0</v>
      </c>
      <c r="CP414" s="146">
        <f t="shared" si="172"/>
        <v>0</v>
      </c>
      <c r="CQ414" s="146">
        <f t="shared" si="172"/>
        <v>0</v>
      </c>
      <c r="CR414" s="146">
        <f t="shared" si="172"/>
        <v>0</v>
      </c>
      <c r="CS414" s="146">
        <f t="shared" si="172"/>
        <v>0</v>
      </c>
      <c r="CT414" s="146">
        <f t="shared" si="172"/>
        <v>0</v>
      </c>
      <c r="CU414" s="146">
        <f t="shared" si="172"/>
        <v>0</v>
      </c>
      <c r="CV414" s="146">
        <f t="shared" si="172"/>
        <v>0</v>
      </c>
      <c r="CW414" s="252"/>
      <c r="CX414" s="252"/>
      <c r="CY414" s="252"/>
      <c r="CZ414" s="252"/>
      <c r="DA414" s="252"/>
      <c r="DB414" s="252"/>
      <c r="DC414" s="252"/>
      <c r="DD414" s="252"/>
      <c r="DE414" s="252"/>
      <c r="DF414" s="252"/>
    </row>
    <row r="415" spans="1:110" s="81" customFormat="1" ht="17.25" customHeight="1">
      <c r="A415" s="265"/>
      <c r="B415" s="266"/>
      <c r="C415" s="269" t="s">
        <v>1272</v>
      </c>
      <c r="D415" s="269"/>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0"/>
      <c r="AQ415" s="270"/>
      <c r="AR415" s="270"/>
      <c r="AS415" s="270"/>
      <c r="AT415" s="270"/>
      <c r="AU415" s="270"/>
      <c r="AV415" s="270"/>
      <c r="AW415" s="270"/>
      <c r="AX415" s="270"/>
      <c r="AY415" s="270"/>
      <c r="AZ415" s="270"/>
      <c r="BA415" s="270"/>
      <c r="BB415" s="270"/>
      <c r="BC415" s="270"/>
      <c r="BD415" s="270"/>
      <c r="BE415" s="270"/>
      <c r="BF415" s="270"/>
      <c r="BG415" s="270"/>
      <c r="BH415" s="270"/>
      <c r="BI415" s="147" t="e">
        <f>BI414/(BI411+BI412+BI413+BI414)</f>
        <v>#DIV/0!</v>
      </c>
      <c r="BJ415" s="147" t="e">
        <f t="shared" ref="BJ415:CV415" si="173">BJ414/(BJ411+BJ412+BJ413+BJ414)</f>
        <v>#DIV/0!</v>
      </c>
      <c r="BK415" s="147" t="e">
        <f t="shared" si="173"/>
        <v>#DIV/0!</v>
      </c>
      <c r="BL415" s="147" t="e">
        <f t="shared" si="173"/>
        <v>#DIV/0!</v>
      </c>
      <c r="BM415" s="147" t="e">
        <f t="shared" si="173"/>
        <v>#DIV/0!</v>
      </c>
      <c r="BN415" s="147" t="e">
        <f t="shared" si="173"/>
        <v>#DIV/0!</v>
      </c>
      <c r="BO415" s="147" t="e">
        <f t="shared" si="173"/>
        <v>#DIV/0!</v>
      </c>
      <c r="BP415" s="147" t="e">
        <f t="shared" si="173"/>
        <v>#DIV/0!</v>
      </c>
      <c r="BQ415" s="147" t="e">
        <f t="shared" si="173"/>
        <v>#DIV/0!</v>
      </c>
      <c r="BR415" s="147" t="e">
        <f t="shared" si="173"/>
        <v>#DIV/0!</v>
      </c>
      <c r="BS415" s="147" t="e">
        <f t="shared" si="173"/>
        <v>#DIV/0!</v>
      </c>
      <c r="BT415" s="147" t="e">
        <f t="shared" si="173"/>
        <v>#DIV/0!</v>
      </c>
      <c r="BU415" s="147" t="e">
        <f t="shared" si="173"/>
        <v>#DIV/0!</v>
      </c>
      <c r="BV415" s="147" t="e">
        <f t="shared" si="173"/>
        <v>#DIV/0!</v>
      </c>
      <c r="BW415" s="147" t="e">
        <f t="shared" si="173"/>
        <v>#DIV/0!</v>
      </c>
      <c r="BX415" s="147" t="e">
        <f t="shared" si="173"/>
        <v>#DIV/0!</v>
      </c>
      <c r="BY415" s="147" t="e">
        <f t="shared" si="173"/>
        <v>#DIV/0!</v>
      </c>
      <c r="BZ415" s="147" t="e">
        <f t="shared" si="173"/>
        <v>#DIV/0!</v>
      </c>
      <c r="CA415" s="147" t="e">
        <f t="shared" si="173"/>
        <v>#DIV/0!</v>
      </c>
      <c r="CB415" s="147" t="e">
        <f t="shared" si="173"/>
        <v>#DIV/0!</v>
      </c>
      <c r="CC415" s="147" t="e">
        <f t="shared" si="173"/>
        <v>#DIV/0!</v>
      </c>
      <c r="CD415" s="147" t="e">
        <f t="shared" si="173"/>
        <v>#DIV/0!</v>
      </c>
      <c r="CE415" s="147" t="e">
        <f t="shared" si="173"/>
        <v>#DIV/0!</v>
      </c>
      <c r="CF415" s="147" t="e">
        <f t="shared" si="173"/>
        <v>#DIV/0!</v>
      </c>
      <c r="CG415" s="147" t="e">
        <f t="shared" si="173"/>
        <v>#DIV/0!</v>
      </c>
      <c r="CH415" s="147" t="e">
        <f t="shared" si="173"/>
        <v>#DIV/0!</v>
      </c>
      <c r="CI415" s="147" t="e">
        <f t="shared" si="173"/>
        <v>#DIV/0!</v>
      </c>
      <c r="CJ415" s="147" t="e">
        <f t="shared" si="173"/>
        <v>#DIV/0!</v>
      </c>
      <c r="CK415" s="147" t="e">
        <f t="shared" si="173"/>
        <v>#DIV/0!</v>
      </c>
      <c r="CL415" s="147" t="e">
        <f t="shared" si="173"/>
        <v>#DIV/0!</v>
      </c>
      <c r="CM415" s="147" t="e">
        <f t="shared" si="173"/>
        <v>#DIV/0!</v>
      </c>
      <c r="CN415" s="147" t="e">
        <f t="shared" si="173"/>
        <v>#DIV/0!</v>
      </c>
      <c r="CO415" s="147" t="e">
        <f t="shared" si="173"/>
        <v>#DIV/0!</v>
      </c>
      <c r="CP415" s="147" t="e">
        <f t="shared" si="173"/>
        <v>#DIV/0!</v>
      </c>
      <c r="CQ415" s="147" t="e">
        <f t="shared" si="173"/>
        <v>#DIV/0!</v>
      </c>
      <c r="CR415" s="147" t="e">
        <f t="shared" si="173"/>
        <v>#DIV/0!</v>
      </c>
      <c r="CS415" s="147" t="e">
        <f t="shared" si="173"/>
        <v>#DIV/0!</v>
      </c>
      <c r="CT415" s="147" t="e">
        <f t="shared" si="173"/>
        <v>#DIV/0!</v>
      </c>
      <c r="CU415" s="147" t="e">
        <f t="shared" si="173"/>
        <v>#DIV/0!</v>
      </c>
      <c r="CV415" s="147" t="e">
        <f t="shared" si="173"/>
        <v>#DIV/0!</v>
      </c>
      <c r="CW415" s="252"/>
      <c r="CX415" s="252"/>
      <c r="CY415" s="252"/>
      <c r="CZ415" s="252"/>
      <c r="DA415" s="252"/>
      <c r="DB415" s="252"/>
      <c r="DC415" s="252"/>
      <c r="DD415" s="252"/>
      <c r="DE415" s="252"/>
      <c r="DF415" s="252"/>
    </row>
    <row r="416" spans="1:110" s="81" customFormat="1" ht="17.25" customHeight="1">
      <c r="A416" s="265"/>
      <c r="B416" s="266"/>
      <c r="C416" s="271" t="s">
        <v>1269</v>
      </c>
      <c r="D416" s="271"/>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c r="AA416" s="270"/>
      <c r="AB416" s="270"/>
      <c r="AC416" s="270"/>
      <c r="AD416" s="270"/>
      <c r="AE416" s="270"/>
      <c r="AF416" s="270"/>
      <c r="AG416" s="270"/>
      <c r="AH416" s="270"/>
      <c r="AI416" s="270"/>
      <c r="AJ416" s="270"/>
      <c r="AK416" s="270"/>
      <c r="AL416" s="270"/>
      <c r="AM416" s="270"/>
      <c r="AN416" s="270"/>
      <c r="AO416" s="270"/>
      <c r="AP416" s="270"/>
      <c r="AQ416" s="270"/>
      <c r="AR416" s="270"/>
      <c r="AS416" s="270"/>
      <c r="AT416" s="270"/>
      <c r="AU416" s="270"/>
      <c r="AV416" s="270"/>
      <c r="AW416" s="270"/>
      <c r="AX416" s="270"/>
      <c r="AY416" s="270"/>
      <c r="AZ416" s="270"/>
      <c r="BA416" s="270"/>
      <c r="BB416" s="270"/>
      <c r="BC416" s="270"/>
      <c r="BD416" s="270"/>
      <c r="BE416" s="270"/>
      <c r="BF416" s="270"/>
      <c r="BG416" s="270"/>
      <c r="BH416" s="270"/>
      <c r="BI416" s="148" t="e">
        <f>(((BI411*2)+(BI412*1)+(BI413*0)))/(BI411+BI412+BI413)</f>
        <v>#DIV/0!</v>
      </c>
      <c r="BJ416" s="148" t="e">
        <f t="shared" ref="BJ416:CV416" si="174">(((BJ411*2)+(BJ412*1)+(BJ413*0)))/(BJ411+BJ412+BJ413)</f>
        <v>#DIV/0!</v>
      </c>
      <c r="BK416" s="148" t="e">
        <f t="shared" si="174"/>
        <v>#DIV/0!</v>
      </c>
      <c r="BL416" s="148" t="e">
        <f t="shared" si="174"/>
        <v>#DIV/0!</v>
      </c>
      <c r="BM416" s="148" t="e">
        <f t="shared" si="174"/>
        <v>#DIV/0!</v>
      </c>
      <c r="BN416" s="148" t="e">
        <f t="shared" si="174"/>
        <v>#DIV/0!</v>
      </c>
      <c r="BO416" s="148" t="e">
        <f t="shared" si="174"/>
        <v>#DIV/0!</v>
      </c>
      <c r="BP416" s="148" t="e">
        <f t="shared" si="174"/>
        <v>#DIV/0!</v>
      </c>
      <c r="BQ416" s="148" t="e">
        <f t="shared" si="174"/>
        <v>#DIV/0!</v>
      </c>
      <c r="BR416" s="148" t="e">
        <f t="shared" si="174"/>
        <v>#DIV/0!</v>
      </c>
      <c r="BS416" s="148" t="e">
        <f t="shared" si="174"/>
        <v>#DIV/0!</v>
      </c>
      <c r="BT416" s="148" t="e">
        <f t="shared" si="174"/>
        <v>#DIV/0!</v>
      </c>
      <c r="BU416" s="148" t="e">
        <f t="shared" si="174"/>
        <v>#DIV/0!</v>
      </c>
      <c r="BV416" s="148" t="e">
        <f t="shared" si="174"/>
        <v>#DIV/0!</v>
      </c>
      <c r="BW416" s="148" t="e">
        <f t="shared" si="174"/>
        <v>#DIV/0!</v>
      </c>
      <c r="BX416" s="148" t="e">
        <f t="shared" si="174"/>
        <v>#DIV/0!</v>
      </c>
      <c r="BY416" s="148" t="e">
        <f t="shared" si="174"/>
        <v>#DIV/0!</v>
      </c>
      <c r="BZ416" s="148" t="e">
        <f t="shared" si="174"/>
        <v>#DIV/0!</v>
      </c>
      <c r="CA416" s="148" t="e">
        <f t="shared" si="174"/>
        <v>#DIV/0!</v>
      </c>
      <c r="CB416" s="148" t="e">
        <f t="shared" si="174"/>
        <v>#DIV/0!</v>
      </c>
      <c r="CC416" s="148" t="e">
        <f t="shared" si="174"/>
        <v>#DIV/0!</v>
      </c>
      <c r="CD416" s="148" t="e">
        <f t="shared" si="174"/>
        <v>#DIV/0!</v>
      </c>
      <c r="CE416" s="148" t="e">
        <f t="shared" si="174"/>
        <v>#DIV/0!</v>
      </c>
      <c r="CF416" s="148" t="e">
        <f t="shared" si="174"/>
        <v>#DIV/0!</v>
      </c>
      <c r="CG416" s="148" t="e">
        <f t="shared" si="174"/>
        <v>#DIV/0!</v>
      </c>
      <c r="CH416" s="148" t="e">
        <f t="shared" si="174"/>
        <v>#DIV/0!</v>
      </c>
      <c r="CI416" s="148" t="e">
        <f t="shared" si="174"/>
        <v>#DIV/0!</v>
      </c>
      <c r="CJ416" s="148" t="e">
        <f t="shared" si="174"/>
        <v>#DIV/0!</v>
      </c>
      <c r="CK416" s="148" t="e">
        <f t="shared" si="174"/>
        <v>#DIV/0!</v>
      </c>
      <c r="CL416" s="148" t="e">
        <f t="shared" si="174"/>
        <v>#DIV/0!</v>
      </c>
      <c r="CM416" s="148" t="e">
        <f t="shared" si="174"/>
        <v>#DIV/0!</v>
      </c>
      <c r="CN416" s="148" t="e">
        <f t="shared" si="174"/>
        <v>#DIV/0!</v>
      </c>
      <c r="CO416" s="148" t="e">
        <f t="shared" si="174"/>
        <v>#DIV/0!</v>
      </c>
      <c r="CP416" s="148" t="e">
        <f t="shared" si="174"/>
        <v>#DIV/0!</v>
      </c>
      <c r="CQ416" s="148" t="e">
        <f t="shared" si="174"/>
        <v>#DIV/0!</v>
      </c>
      <c r="CR416" s="148" t="e">
        <f t="shared" si="174"/>
        <v>#DIV/0!</v>
      </c>
      <c r="CS416" s="148" t="e">
        <f t="shared" si="174"/>
        <v>#DIV/0!</v>
      </c>
      <c r="CT416" s="148" t="e">
        <f t="shared" si="174"/>
        <v>#DIV/0!</v>
      </c>
      <c r="CU416" s="148" t="e">
        <f t="shared" si="174"/>
        <v>#DIV/0!</v>
      </c>
      <c r="CV416" s="148" t="e">
        <f t="shared" si="174"/>
        <v>#DIV/0!</v>
      </c>
      <c r="CW416" s="272">
        <f>COUNTIF(BI417:CV417,"Đ")</f>
        <v>0</v>
      </c>
      <c r="CX416" s="273" t="e">
        <f>CW416/(CW416+CY416+DA416+DC416)</f>
        <v>#DIV/0!</v>
      </c>
      <c r="CY416" s="274">
        <f>COUNTIF(BI417:CV417,"CCG")</f>
        <v>0</v>
      </c>
      <c r="CZ416" s="273" t="e">
        <f>CY416/(CW416+CY416+DA416+DC416)</f>
        <v>#DIV/0!</v>
      </c>
      <c r="DA416" s="274">
        <f>COUNTIF(BI417:CV417,"CĐ")</f>
        <v>0</v>
      </c>
      <c r="DB416" s="273" t="e">
        <f>DA416/(CW416+CY416+DA416+DC416)</f>
        <v>#DIV/0!</v>
      </c>
      <c r="DC416" s="274">
        <f>COUNTIF(BI417:CV417,"KĐG")</f>
        <v>0</v>
      </c>
      <c r="DD416" s="273" t="e">
        <f>DC416/(CW416+CY416+DA416+DC416)</f>
        <v>#DIV/0!</v>
      </c>
      <c r="DE416" s="275" t="e">
        <f>(((CW416*2)+(CY416*1)+(DA416*0)))/(CW416+CY416+DA416)</f>
        <v>#DIV/0!</v>
      </c>
      <c r="DF416" s="276" t="e">
        <f>IF(DD416&gt;=50%,"KĐG",IF(DE416&gt;=1.6,"Đạt",IF(DE416&gt;=1,"Cần cố gắng","Chưa đạt")))</f>
        <v>#DIV/0!</v>
      </c>
    </row>
    <row r="417" spans="1:110" s="81" customFormat="1" ht="17.25" customHeight="1">
      <c r="A417" s="267"/>
      <c r="B417" s="268"/>
      <c r="C417" s="271"/>
      <c r="D417" s="271"/>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c r="AA417" s="270"/>
      <c r="AB417" s="270"/>
      <c r="AC417" s="270"/>
      <c r="AD417" s="270"/>
      <c r="AE417" s="270"/>
      <c r="AF417" s="270"/>
      <c r="AG417" s="270"/>
      <c r="AH417" s="270"/>
      <c r="AI417" s="270"/>
      <c r="AJ417" s="270"/>
      <c r="AK417" s="270"/>
      <c r="AL417" s="270"/>
      <c r="AM417" s="270"/>
      <c r="AN417" s="270"/>
      <c r="AO417" s="270"/>
      <c r="AP417" s="270"/>
      <c r="AQ417" s="270"/>
      <c r="AR417" s="270"/>
      <c r="AS417" s="270"/>
      <c r="AT417" s="270"/>
      <c r="AU417" s="270"/>
      <c r="AV417" s="270"/>
      <c r="AW417" s="270"/>
      <c r="AX417" s="270"/>
      <c r="AY417" s="270"/>
      <c r="AZ417" s="270"/>
      <c r="BA417" s="270"/>
      <c r="BB417" s="270"/>
      <c r="BC417" s="270"/>
      <c r="BD417" s="270"/>
      <c r="BE417" s="270"/>
      <c r="BF417" s="270"/>
      <c r="BG417" s="270"/>
      <c r="BH417" s="270"/>
      <c r="BI417" s="148" t="e">
        <f>IF(BI415&gt;=50%,"KĐG",IF(BI416&gt;=1.6,"Đ",IF(BI416&gt;=1,"CCG","CĐ")))</f>
        <v>#DIV/0!</v>
      </c>
      <c r="BJ417" s="148" t="e">
        <f t="shared" ref="BJ417:CV417" si="175">IF(BJ415&gt;=50%,"KĐG",IF(BJ416&gt;=1.6,"Đ",IF(BJ416&gt;=1,"CCG","CĐ")))</f>
        <v>#DIV/0!</v>
      </c>
      <c r="BK417" s="148" t="e">
        <f t="shared" si="175"/>
        <v>#DIV/0!</v>
      </c>
      <c r="BL417" s="148" t="e">
        <f t="shared" si="175"/>
        <v>#DIV/0!</v>
      </c>
      <c r="BM417" s="148" t="e">
        <f t="shared" si="175"/>
        <v>#DIV/0!</v>
      </c>
      <c r="BN417" s="148" t="e">
        <f t="shared" si="175"/>
        <v>#DIV/0!</v>
      </c>
      <c r="BO417" s="148" t="e">
        <f t="shared" si="175"/>
        <v>#DIV/0!</v>
      </c>
      <c r="BP417" s="148" t="e">
        <f t="shared" si="175"/>
        <v>#DIV/0!</v>
      </c>
      <c r="BQ417" s="148" t="e">
        <f t="shared" si="175"/>
        <v>#DIV/0!</v>
      </c>
      <c r="BR417" s="148" t="e">
        <f t="shared" si="175"/>
        <v>#DIV/0!</v>
      </c>
      <c r="BS417" s="148" t="e">
        <f t="shared" si="175"/>
        <v>#DIV/0!</v>
      </c>
      <c r="BT417" s="148" t="e">
        <f t="shared" si="175"/>
        <v>#DIV/0!</v>
      </c>
      <c r="BU417" s="148" t="e">
        <f t="shared" si="175"/>
        <v>#DIV/0!</v>
      </c>
      <c r="BV417" s="148" t="e">
        <f t="shared" si="175"/>
        <v>#DIV/0!</v>
      </c>
      <c r="BW417" s="148" t="e">
        <f t="shared" si="175"/>
        <v>#DIV/0!</v>
      </c>
      <c r="BX417" s="148" t="e">
        <f t="shared" si="175"/>
        <v>#DIV/0!</v>
      </c>
      <c r="BY417" s="148" t="e">
        <f t="shared" si="175"/>
        <v>#DIV/0!</v>
      </c>
      <c r="BZ417" s="148" t="e">
        <f t="shared" si="175"/>
        <v>#DIV/0!</v>
      </c>
      <c r="CA417" s="148" t="e">
        <f t="shared" si="175"/>
        <v>#DIV/0!</v>
      </c>
      <c r="CB417" s="148" t="e">
        <f t="shared" si="175"/>
        <v>#DIV/0!</v>
      </c>
      <c r="CC417" s="148" t="e">
        <f t="shared" si="175"/>
        <v>#DIV/0!</v>
      </c>
      <c r="CD417" s="148" t="e">
        <f t="shared" si="175"/>
        <v>#DIV/0!</v>
      </c>
      <c r="CE417" s="148" t="e">
        <f t="shared" si="175"/>
        <v>#DIV/0!</v>
      </c>
      <c r="CF417" s="148" t="e">
        <f t="shared" si="175"/>
        <v>#DIV/0!</v>
      </c>
      <c r="CG417" s="148" t="e">
        <f t="shared" si="175"/>
        <v>#DIV/0!</v>
      </c>
      <c r="CH417" s="148" t="e">
        <f t="shared" si="175"/>
        <v>#DIV/0!</v>
      </c>
      <c r="CI417" s="148" t="e">
        <f t="shared" si="175"/>
        <v>#DIV/0!</v>
      </c>
      <c r="CJ417" s="148" t="e">
        <f t="shared" si="175"/>
        <v>#DIV/0!</v>
      </c>
      <c r="CK417" s="148" t="e">
        <f t="shared" si="175"/>
        <v>#DIV/0!</v>
      </c>
      <c r="CL417" s="148" t="e">
        <f t="shared" si="175"/>
        <v>#DIV/0!</v>
      </c>
      <c r="CM417" s="148" t="e">
        <f t="shared" si="175"/>
        <v>#DIV/0!</v>
      </c>
      <c r="CN417" s="148" t="e">
        <f t="shared" si="175"/>
        <v>#DIV/0!</v>
      </c>
      <c r="CO417" s="148" t="e">
        <f t="shared" si="175"/>
        <v>#DIV/0!</v>
      </c>
      <c r="CP417" s="148" t="e">
        <f t="shared" si="175"/>
        <v>#DIV/0!</v>
      </c>
      <c r="CQ417" s="148" t="e">
        <f t="shared" si="175"/>
        <v>#DIV/0!</v>
      </c>
      <c r="CR417" s="148" t="e">
        <f t="shared" si="175"/>
        <v>#DIV/0!</v>
      </c>
      <c r="CS417" s="148" t="e">
        <f t="shared" si="175"/>
        <v>#DIV/0!</v>
      </c>
      <c r="CT417" s="148" t="e">
        <f t="shared" si="175"/>
        <v>#DIV/0!</v>
      </c>
      <c r="CU417" s="148" t="e">
        <f t="shared" si="175"/>
        <v>#DIV/0!</v>
      </c>
      <c r="CV417" s="148" t="e">
        <f t="shared" si="175"/>
        <v>#DIV/0!</v>
      </c>
      <c r="CW417" s="272"/>
      <c r="CX417" s="273"/>
      <c r="CY417" s="274"/>
      <c r="CZ417" s="273"/>
      <c r="DA417" s="274"/>
      <c r="DB417" s="273"/>
      <c r="DC417" s="274"/>
      <c r="DD417" s="273"/>
      <c r="DE417" s="275"/>
      <c r="DF417" s="277"/>
    </row>
    <row r="418" spans="1:110" ht="15.75" customHeight="1">
      <c r="A418" s="331" t="s">
        <v>1339</v>
      </c>
      <c r="B418" s="331" t="s">
        <v>1134</v>
      </c>
      <c r="C418" s="284" t="s">
        <v>1271</v>
      </c>
      <c r="D418" s="284"/>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c r="AJ418" s="285"/>
      <c r="AK418" s="285"/>
      <c r="AL418" s="285"/>
      <c r="AM418" s="285"/>
      <c r="AN418" s="285"/>
      <c r="AO418" s="285"/>
      <c r="AP418" s="285"/>
      <c r="AQ418" s="285"/>
      <c r="AR418" s="285"/>
      <c r="AS418" s="285"/>
      <c r="AT418" s="285"/>
      <c r="AU418" s="285"/>
      <c r="AV418" s="285"/>
      <c r="AW418" s="285"/>
      <c r="AX418" s="285"/>
      <c r="AY418" s="285"/>
      <c r="AZ418" s="285"/>
      <c r="BA418" s="285"/>
      <c r="BB418" s="285"/>
      <c r="BC418" s="285"/>
      <c r="BD418" s="285"/>
      <c r="BE418" s="285"/>
      <c r="BF418" s="285"/>
      <c r="BG418" s="285"/>
      <c r="BH418" s="285"/>
      <c r="BI418" s="143">
        <f>COUNTIFS($K$7:$K$322,"Thể chất",BI$7:BI$322,"2")</f>
        <v>0</v>
      </c>
      <c r="BJ418" s="143">
        <f t="shared" ref="BJ418:CV418" si="176">COUNTIFS($K$7:$K$322,"Thể chất",BJ$7:BJ$322,"2")</f>
        <v>0</v>
      </c>
      <c r="BK418" s="143">
        <f t="shared" si="176"/>
        <v>0</v>
      </c>
      <c r="BL418" s="143">
        <f t="shared" si="176"/>
        <v>0</v>
      </c>
      <c r="BM418" s="143">
        <f t="shared" si="176"/>
        <v>0</v>
      </c>
      <c r="BN418" s="143">
        <f t="shared" si="176"/>
        <v>0</v>
      </c>
      <c r="BO418" s="143">
        <f t="shared" si="176"/>
        <v>0</v>
      </c>
      <c r="BP418" s="143">
        <f t="shared" si="176"/>
        <v>0</v>
      </c>
      <c r="BQ418" s="143">
        <f t="shared" si="176"/>
        <v>0</v>
      </c>
      <c r="BR418" s="143">
        <f t="shared" si="176"/>
        <v>0</v>
      </c>
      <c r="BS418" s="143">
        <f t="shared" si="176"/>
        <v>0</v>
      </c>
      <c r="BT418" s="143">
        <f t="shared" si="176"/>
        <v>0</v>
      </c>
      <c r="BU418" s="143">
        <f t="shared" si="176"/>
        <v>0</v>
      </c>
      <c r="BV418" s="143">
        <f t="shared" si="176"/>
        <v>0</v>
      </c>
      <c r="BW418" s="143">
        <f t="shared" si="176"/>
        <v>0</v>
      </c>
      <c r="BX418" s="143">
        <f t="shared" si="176"/>
        <v>0</v>
      </c>
      <c r="BY418" s="143">
        <f t="shared" si="176"/>
        <v>0</v>
      </c>
      <c r="BZ418" s="143">
        <f t="shared" si="176"/>
        <v>0</v>
      </c>
      <c r="CA418" s="143">
        <f t="shared" si="176"/>
        <v>0</v>
      </c>
      <c r="CB418" s="143">
        <f t="shared" si="176"/>
        <v>0</v>
      </c>
      <c r="CC418" s="143">
        <f t="shared" si="176"/>
        <v>0</v>
      </c>
      <c r="CD418" s="143">
        <f t="shared" si="176"/>
        <v>0</v>
      </c>
      <c r="CE418" s="143">
        <f t="shared" si="176"/>
        <v>0</v>
      </c>
      <c r="CF418" s="143">
        <f t="shared" si="176"/>
        <v>0</v>
      </c>
      <c r="CG418" s="143">
        <f t="shared" si="176"/>
        <v>0</v>
      </c>
      <c r="CH418" s="143">
        <f t="shared" si="176"/>
        <v>0</v>
      </c>
      <c r="CI418" s="143">
        <f t="shared" si="176"/>
        <v>0</v>
      </c>
      <c r="CJ418" s="143">
        <f t="shared" si="176"/>
        <v>0</v>
      </c>
      <c r="CK418" s="143">
        <f t="shared" si="176"/>
        <v>0</v>
      </c>
      <c r="CL418" s="143">
        <f t="shared" si="176"/>
        <v>0</v>
      </c>
      <c r="CM418" s="143">
        <f t="shared" si="176"/>
        <v>0</v>
      </c>
      <c r="CN418" s="143">
        <f t="shared" si="176"/>
        <v>0</v>
      </c>
      <c r="CO418" s="143">
        <f t="shared" si="176"/>
        <v>0</v>
      </c>
      <c r="CP418" s="143">
        <f t="shared" si="176"/>
        <v>0</v>
      </c>
      <c r="CQ418" s="143">
        <f t="shared" si="176"/>
        <v>0</v>
      </c>
      <c r="CR418" s="143">
        <f t="shared" si="176"/>
        <v>0</v>
      </c>
      <c r="CS418" s="143">
        <f t="shared" si="176"/>
        <v>0</v>
      </c>
      <c r="CT418" s="143">
        <f t="shared" si="176"/>
        <v>0</v>
      </c>
      <c r="CU418" s="143">
        <f t="shared" si="176"/>
        <v>0</v>
      </c>
      <c r="CV418" s="143">
        <f t="shared" si="176"/>
        <v>0</v>
      </c>
      <c r="CW418" s="238"/>
      <c r="CX418" s="238"/>
      <c r="CY418" s="238"/>
      <c r="CZ418" s="238"/>
      <c r="DA418" s="238"/>
      <c r="DB418" s="238"/>
      <c r="DC418" s="238"/>
      <c r="DD418" s="238"/>
      <c r="DE418" s="238"/>
      <c r="DF418" s="238"/>
    </row>
    <row r="419" spans="1:110" ht="15.75" customHeight="1">
      <c r="A419" s="331"/>
      <c r="B419" s="331"/>
      <c r="C419" s="284" t="s">
        <v>1131</v>
      </c>
      <c r="D419" s="284"/>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5"/>
      <c r="AO419" s="285"/>
      <c r="AP419" s="285"/>
      <c r="AQ419" s="285"/>
      <c r="AR419" s="285"/>
      <c r="AS419" s="285"/>
      <c r="AT419" s="285"/>
      <c r="AU419" s="285"/>
      <c r="AV419" s="285"/>
      <c r="AW419" s="285"/>
      <c r="AX419" s="285"/>
      <c r="AY419" s="285"/>
      <c r="AZ419" s="285"/>
      <c r="BA419" s="285"/>
      <c r="BB419" s="285"/>
      <c r="BC419" s="285"/>
      <c r="BD419" s="285"/>
      <c r="BE419" s="285"/>
      <c r="BF419" s="285"/>
      <c r="BG419" s="285"/>
      <c r="BH419" s="285"/>
      <c r="BI419" s="143">
        <f t="shared" ref="BI419:CV419" si="177">COUNTIFS($K$7:$K$322,"Thể chất",BI$7:BI$322,"1")</f>
        <v>0</v>
      </c>
      <c r="BJ419" s="143">
        <f t="shared" si="177"/>
        <v>0</v>
      </c>
      <c r="BK419" s="143">
        <f t="shared" si="177"/>
        <v>0</v>
      </c>
      <c r="BL419" s="143">
        <f t="shared" si="177"/>
        <v>0</v>
      </c>
      <c r="BM419" s="143">
        <f t="shared" si="177"/>
        <v>0</v>
      </c>
      <c r="BN419" s="143">
        <f t="shared" si="177"/>
        <v>0</v>
      </c>
      <c r="BO419" s="143">
        <f t="shared" si="177"/>
        <v>0</v>
      </c>
      <c r="BP419" s="143">
        <f t="shared" si="177"/>
        <v>0</v>
      </c>
      <c r="BQ419" s="143">
        <f t="shared" si="177"/>
        <v>0</v>
      </c>
      <c r="BR419" s="143">
        <f t="shared" si="177"/>
        <v>0</v>
      </c>
      <c r="BS419" s="143">
        <f t="shared" si="177"/>
        <v>0</v>
      </c>
      <c r="BT419" s="143">
        <f t="shared" si="177"/>
        <v>0</v>
      </c>
      <c r="BU419" s="143">
        <f t="shared" si="177"/>
        <v>0</v>
      </c>
      <c r="BV419" s="143">
        <f t="shared" si="177"/>
        <v>0</v>
      </c>
      <c r="BW419" s="143">
        <f t="shared" si="177"/>
        <v>0</v>
      </c>
      <c r="BX419" s="143">
        <f t="shared" si="177"/>
        <v>0</v>
      </c>
      <c r="BY419" s="143">
        <f t="shared" si="177"/>
        <v>0</v>
      </c>
      <c r="BZ419" s="143">
        <f t="shared" si="177"/>
        <v>0</v>
      </c>
      <c r="CA419" s="143">
        <f t="shared" si="177"/>
        <v>0</v>
      </c>
      <c r="CB419" s="143">
        <f t="shared" si="177"/>
        <v>0</v>
      </c>
      <c r="CC419" s="143">
        <f t="shared" si="177"/>
        <v>0</v>
      </c>
      <c r="CD419" s="143">
        <f t="shared" si="177"/>
        <v>0</v>
      </c>
      <c r="CE419" s="143">
        <f t="shared" si="177"/>
        <v>0</v>
      </c>
      <c r="CF419" s="143">
        <f t="shared" si="177"/>
        <v>0</v>
      </c>
      <c r="CG419" s="143">
        <f t="shared" si="177"/>
        <v>0</v>
      </c>
      <c r="CH419" s="143">
        <f t="shared" si="177"/>
        <v>0</v>
      </c>
      <c r="CI419" s="143">
        <f t="shared" si="177"/>
        <v>0</v>
      </c>
      <c r="CJ419" s="143">
        <f t="shared" si="177"/>
        <v>0</v>
      </c>
      <c r="CK419" s="143">
        <f t="shared" si="177"/>
        <v>0</v>
      </c>
      <c r="CL419" s="143">
        <f t="shared" si="177"/>
        <v>0</v>
      </c>
      <c r="CM419" s="143">
        <f t="shared" si="177"/>
        <v>0</v>
      </c>
      <c r="CN419" s="143">
        <f t="shared" si="177"/>
        <v>0</v>
      </c>
      <c r="CO419" s="143">
        <f t="shared" si="177"/>
        <v>0</v>
      </c>
      <c r="CP419" s="143">
        <f t="shared" si="177"/>
        <v>0</v>
      </c>
      <c r="CQ419" s="143">
        <f t="shared" si="177"/>
        <v>0</v>
      </c>
      <c r="CR419" s="143">
        <f t="shared" si="177"/>
        <v>0</v>
      </c>
      <c r="CS419" s="143">
        <f t="shared" si="177"/>
        <v>0</v>
      </c>
      <c r="CT419" s="143">
        <f t="shared" si="177"/>
        <v>0</v>
      </c>
      <c r="CU419" s="143">
        <f t="shared" si="177"/>
        <v>0</v>
      </c>
      <c r="CV419" s="143">
        <f t="shared" si="177"/>
        <v>0</v>
      </c>
      <c r="CW419" s="238"/>
      <c r="CX419" s="238"/>
      <c r="CY419" s="238"/>
      <c r="CZ419" s="238"/>
      <c r="DA419" s="238"/>
      <c r="DB419" s="238"/>
      <c r="DC419" s="238"/>
      <c r="DD419" s="238"/>
      <c r="DE419" s="238"/>
      <c r="DF419" s="238"/>
    </row>
    <row r="420" spans="1:110" ht="15.75" customHeight="1">
      <c r="A420" s="331"/>
      <c r="B420" s="331"/>
      <c r="C420" s="284" t="s">
        <v>1132</v>
      </c>
      <c r="D420" s="284"/>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c r="AJ420" s="285"/>
      <c r="AK420" s="285"/>
      <c r="AL420" s="285"/>
      <c r="AM420" s="285"/>
      <c r="AN420" s="285"/>
      <c r="AO420" s="285"/>
      <c r="AP420" s="285"/>
      <c r="AQ420" s="285"/>
      <c r="AR420" s="285"/>
      <c r="AS420" s="285"/>
      <c r="AT420" s="285"/>
      <c r="AU420" s="285"/>
      <c r="AV420" s="285"/>
      <c r="AW420" s="285"/>
      <c r="AX420" s="285"/>
      <c r="AY420" s="285"/>
      <c r="AZ420" s="285"/>
      <c r="BA420" s="285"/>
      <c r="BB420" s="285"/>
      <c r="BC420" s="285"/>
      <c r="BD420" s="285"/>
      <c r="BE420" s="285"/>
      <c r="BF420" s="285"/>
      <c r="BG420" s="285"/>
      <c r="BH420" s="285"/>
      <c r="BI420" s="143">
        <f t="shared" ref="BI420:CV420" si="178">COUNTIFS($K$7:$K$322,"Thể chất",BI$7:BI$322,"0")</f>
        <v>0</v>
      </c>
      <c r="BJ420" s="143">
        <f t="shared" si="178"/>
        <v>0</v>
      </c>
      <c r="BK420" s="143">
        <f t="shared" si="178"/>
        <v>0</v>
      </c>
      <c r="BL420" s="143">
        <f t="shared" si="178"/>
        <v>0</v>
      </c>
      <c r="BM420" s="143">
        <f t="shared" si="178"/>
        <v>0</v>
      </c>
      <c r="BN420" s="143">
        <f t="shared" si="178"/>
        <v>0</v>
      </c>
      <c r="BO420" s="143">
        <f t="shared" si="178"/>
        <v>0</v>
      </c>
      <c r="BP420" s="143">
        <f t="shared" si="178"/>
        <v>0</v>
      </c>
      <c r="BQ420" s="143">
        <f t="shared" si="178"/>
        <v>0</v>
      </c>
      <c r="BR420" s="143">
        <f t="shared" si="178"/>
        <v>0</v>
      </c>
      <c r="BS420" s="143">
        <f t="shared" si="178"/>
        <v>0</v>
      </c>
      <c r="BT420" s="143">
        <f t="shared" si="178"/>
        <v>0</v>
      </c>
      <c r="BU420" s="143">
        <f t="shared" si="178"/>
        <v>0</v>
      </c>
      <c r="BV420" s="143">
        <f t="shared" si="178"/>
        <v>0</v>
      </c>
      <c r="BW420" s="143">
        <f t="shared" si="178"/>
        <v>0</v>
      </c>
      <c r="BX420" s="143">
        <f t="shared" si="178"/>
        <v>0</v>
      </c>
      <c r="BY420" s="143">
        <f t="shared" si="178"/>
        <v>0</v>
      </c>
      <c r="BZ420" s="143">
        <f t="shared" si="178"/>
        <v>0</v>
      </c>
      <c r="CA420" s="143">
        <f t="shared" si="178"/>
        <v>0</v>
      </c>
      <c r="CB420" s="143">
        <f t="shared" si="178"/>
        <v>0</v>
      </c>
      <c r="CC420" s="143">
        <f t="shared" si="178"/>
        <v>0</v>
      </c>
      <c r="CD420" s="143">
        <f t="shared" si="178"/>
        <v>0</v>
      </c>
      <c r="CE420" s="143">
        <f t="shared" si="178"/>
        <v>0</v>
      </c>
      <c r="CF420" s="143">
        <f t="shared" si="178"/>
        <v>0</v>
      </c>
      <c r="CG420" s="143">
        <f t="shared" si="178"/>
        <v>0</v>
      </c>
      <c r="CH420" s="143">
        <f t="shared" si="178"/>
        <v>0</v>
      </c>
      <c r="CI420" s="143">
        <f t="shared" si="178"/>
        <v>0</v>
      </c>
      <c r="CJ420" s="143">
        <f t="shared" si="178"/>
        <v>0</v>
      </c>
      <c r="CK420" s="143">
        <f t="shared" si="178"/>
        <v>0</v>
      </c>
      <c r="CL420" s="143">
        <f t="shared" si="178"/>
        <v>0</v>
      </c>
      <c r="CM420" s="143">
        <f t="shared" si="178"/>
        <v>0</v>
      </c>
      <c r="CN420" s="143">
        <f t="shared" si="178"/>
        <v>0</v>
      </c>
      <c r="CO420" s="143">
        <f t="shared" si="178"/>
        <v>0</v>
      </c>
      <c r="CP420" s="143">
        <f t="shared" si="178"/>
        <v>0</v>
      </c>
      <c r="CQ420" s="143">
        <f t="shared" si="178"/>
        <v>0</v>
      </c>
      <c r="CR420" s="143">
        <f t="shared" si="178"/>
        <v>0</v>
      </c>
      <c r="CS420" s="143">
        <f t="shared" si="178"/>
        <v>0</v>
      </c>
      <c r="CT420" s="143">
        <f t="shared" si="178"/>
        <v>0</v>
      </c>
      <c r="CU420" s="143">
        <f t="shared" si="178"/>
        <v>0</v>
      </c>
      <c r="CV420" s="143">
        <f t="shared" si="178"/>
        <v>0</v>
      </c>
      <c r="CW420" s="238"/>
      <c r="CX420" s="238"/>
      <c r="CY420" s="238"/>
      <c r="CZ420" s="238"/>
      <c r="DA420" s="238"/>
      <c r="DB420" s="238"/>
      <c r="DC420" s="238"/>
      <c r="DD420" s="238"/>
      <c r="DE420" s="238"/>
      <c r="DF420" s="238"/>
    </row>
    <row r="421" spans="1:110" ht="15.75" customHeight="1">
      <c r="A421" s="331"/>
      <c r="B421" s="331"/>
      <c r="C421" s="284" t="s">
        <v>1273</v>
      </c>
      <c r="D421" s="284"/>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5"/>
      <c r="AK421" s="285"/>
      <c r="AL421" s="285"/>
      <c r="AM421" s="285"/>
      <c r="AN421" s="285"/>
      <c r="AO421" s="285"/>
      <c r="AP421" s="285"/>
      <c r="AQ421" s="285"/>
      <c r="AR421" s="285"/>
      <c r="AS421" s="285"/>
      <c r="AT421" s="285"/>
      <c r="AU421" s="285"/>
      <c r="AV421" s="285"/>
      <c r="AW421" s="285"/>
      <c r="AX421" s="285"/>
      <c r="AY421" s="285"/>
      <c r="AZ421" s="285"/>
      <c r="BA421" s="285"/>
      <c r="BB421" s="285"/>
      <c r="BC421" s="285"/>
      <c r="BD421" s="285"/>
      <c r="BE421" s="285"/>
      <c r="BF421" s="285"/>
      <c r="BG421" s="285"/>
      <c r="BH421" s="285"/>
      <c r="BI421" s="143">
        <f t="shared" ref="BI421:CV421" si="179">COUNTIFS($K$7:$K$322,"Thể chất",BI$7:BI$322,"kđg")</f>
        <v>0</v>
      </c>
      <c r="BJ421" s="143">
        <f t="shared" si="179"/>
        <v>0</v>
      </c>
      <c r="BK421" s="143">
        <f t="shared" si="179"/>
        <v>0</v>
      </c>
      <c r="BL421" s="143">
        <f t="shared" si="179"/>
        <v>0</v>
      </c>
      <c r="BM421" s="143">
        <f t="shared" si="179"/>
        <v>0</v>
      </c>
      <c r="BN421" s="143">
        <f t="shared" si="179"/>
        <v>0</v>
      </c>
      <c r="BO421" s="143">
        <f t="shared" si="179"/>
        <v>0</v>
      </c>
      <c r="BP421" s="143">
        <f t="shared" si="179"/>
        <v>0</v>
      </c>
      <c r="BQ421" s="143">
        <f t="shared" si="179"/>
        <v>0</v>
      </c>
      <c r="BR421" s="143">
        <f t="shared" si="179"/>
        <v>0</v>
      </c>
      <c r="BS421" s="143">
        <f t="shared" si="179"/>
        <v>0</v>
      </c>
      <c r="BT421" s="143">
        <f t="shared" si="179"/>
        <v>0</v>
      </c>
      <c r="BU421" s="143">
        <f t="shared" si="179"/>
        <v>0</v>
      </c>
      <c r="BV421" s="143">
        <f t="shared" si="179"/>
        <v>0</v>
      </c>
      <c r="BW421" s="143">
        <f t="shared" si="179"/>
        <v>0</v>
      </c>
      <c r="BX421" s="143">
        <f t="shared" si="179"/>
        <v>0</v>
      </c>
      <c r="BY421" s="143">
        <f t="shared" si="179"/>
        <v>0</v>
      </c>
      <c r="BZ421" s="143">
        <f t="shared" si="179"/>
        <v>0</v>
      </c>
      <c r="CA421" s="143">
        <f t="shared" si="179"/>
        <v>0</v>
      </c>
      <c r="CB421" s="143">
        <f t="shared" si="179"/>
        <v>0</v>
      </c>
      <c r="CC421" s="143">
        <f t="shared" si="179"/>
        <v>0</v>
      </c>
      <c r="CD421" s="143">
        <f t="shared" si="179"/>
        <v>0</v>
      </c>
      <c r="CE421" s="143">
        <f t="shared" si="179"/>
        <v>0</v>
      </c>
      <c r="CF421" s="143">
        <f t="shared" si="179"/>
        <v>0</v>
      </c>
      <c r="CG421" s="143">
        <f t="shared" si="179"/>
        <v>0</v>
      </c>
      <c r="CH421" s="143">
        <f t="shared" si="179"/>
        <v>0</v>
      </c>
      <c r="CI421" s="143">
        <f t="shared" si="179"/>
        <v>0</v>
      </c>
      <c r="CJ421" s="143">
        <f t="shared" si="179"/>
        <v>0</v>
      </c>
      <c r="CK421" s="143">
        <f t="shared" si="179"/>
        <v>0</v>
      </c>
      <c r="CL421" s="143">
        <f t="shared" si="179"/>
        <v>0</v>
      </c>
      <c r="CM421" s="143">
        <f t="shared" si="179"/>
        <v>0</v>
      </c>
      <c r="CN421" s="143">
        <f t="shared" si="179"/>
        <v>0</v>
      </c>
      <c r="CO421" s="143">
        <f t="shared" si="179"/>
        <v>0</v>
      </c>
      <c r="CP421" s="143">
        <f t="shared" si="179"/>
        <v>0</v>
      </c>
      <c r="CQ421" s="143">
        <f t="shared" si="179"/>
        <v>0</v>
      </c>
      <c r="CR421" s="143">
        <f t="shared" si="179"/>
        <v>0</v>
      </c>
      <c r="CS421" s="143">
        <f t="shared" si="179"/>
        <v>0</v>
      </c>
      <c r="CT421" s="143">
        <f t="shared" si="179"/>
        <v>0</v>
      </c>
      <c r="CU421" s="143">
        <f t="shared" si="179"/>
        <v>0</v>
      </c>
      <c r="CV421" s="143">
        <f t="shared" si="179"/>
        <v>0</v>
      </c>
      <c r="CW421" s="238"/>
      <c r="CX421" s="238"/>
      <c r="CY421" s="238"/>
      <c r="CZ421" s="238"/>
      <c r="DA421" s="238"/>
      <c r="DB421" s="238"/>
      <c r="DC421" s="238"/>
      <c r="DD421" s="238"/>
      <c r="DE421" s="238"/>
      <c r="DF421" s="238"/>
    </row>
    <row r="422" spans="1:110" ht="15.75" customHeight="1">
      <c r="A422" s="331"/>
      <c r="B422" s="331"/>
      <c r="C422" s="284" t="s">
        <v>1272</v>
      </c>
      <c r="D422" s="284"/>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c r="AJ422" s="285"/>
      <c r="AK422" s="285"/>
      <c r="AL422" s="285"/>
      <c r="AM422" s="285"/>
      <c r="AN422" s="285"/>
      <c r="AO422" s="285"/>
      <c r="AP422" s="285"/>
      <c r="AQ422" s="285"/>
      <c r="AR422" s="285"/>
      <c r="AS422" s="285"/>
      <c r="AT422" s="285"/>
      <c r="AU422" s="285"/>
      <c r="AV422" s="285"/>
      <c r="AW422" s="285"/>
      <c r="AX422" s="285"/>
      <c r="AY422" s="285"/>
      <c r="AZ422" s="285"/>
      <c r="BA422" s="285"/>
      <c r="BB422" s="285"/>
      <c r="BC422" s="285"/>
      <c r="BD422" s="285"/>
      <c r="BE422" s="285"/>
      <c r="BF422" s="285"/>
      <c r="BG422" s="285"/>
      <c r="BH422" s="285"/>
      <c r="BI422" s="144" t="e">
        <f>BI421/(BI418+BI419+BI420+BI421)</f>
        <v>#DIV/0!</v>
      </c>
      <c r="BJ422" s="144" t="e">
        <f t="shared" ref="BJ422:CV422" si="180">BJ421/(BJ418+BJ419+BJ420+BJ421)</f>
        <v>#DIV/0!</v>
      </c>
      <c r="BK422" s="144" t="e">
        <f t="shared" si="180"/>
        <v>#DIV/0!</v>
      </c>
      <c r="BL422" s="144" t="e">
        <f t="shared" si="180"/>
        <v>#DIV/0!</v>
      </c>
      <c r="BM422" s="144" t="e">
        <f t="shared" si="180"/>
        <v>#DIV/0!</v>
      </c>
      <c r="BN422" s="144" t="e">
        <f t="shared" si="180"/>
        <v>#DIV/0!</v>
      </c>
      <c r="BO422" s="144" t="e">
        <f t="shared" si="180"/>
        <v>#DIV/0!</v>
      </c>
      <c r="BP422" s="144" t="e">
        <f t="shared" si="180"/>
        <v>#DIV/0!</v>
      </c>
      <c r="BQ422" s="144" t="e">
        <f t="shared" si="180"/>
        <v>#DIV/0!</v>
      </c>
      <c r="BR422" s="144" t="e">
        <f t="shared" si="180"/>
        <v>#DIV/0!</v>
      </c>
      <c r="BS422" s="144" t="e">
        <f t="shared" si="180"/>
        <v>#DIV/0!</v>
      </c>
      <c r="BT422" s="144" t="e">
        <f t="shared" si="180"/>
        <v>#DIV/0!</v>
      </c>
      <c r="BU422" s="144" t="e">
        <f t="shared" si="180"/>
        <v>#DIV/0!</v>
      </c>
      <c r="BV422" s="144" t="e">
        <f t="shared" si="180"/>
        <v>#DIV/0!</v>
      </c>
      <c r="BW422" s="144" t="e">
        <f t="shared" si="180"/>
        <v>#DIV/0!</v>
      </c>
      <c r="BX422" s="144" t="e">
        <f t="shared" si="180"/>
        <v>#DIV/0!</v>
      </c>
      <c r="BY422" s="144" t="e">
        <f t="shared" si="180"/>
        <v>#DIV/0!</v>
      </c>
      <c r="BZ422" s="144" t="e">
        <f t="shared" si="180"/>
        <v>#DIV/0!</v>
      </c>
      <c r="CA422" s="144" t="e">
        <f t="shared" si="180"/>
        <v>#DIV/0!</v>
      </c>
      <c r="CB422" s="144" t="e">
        <f t="shared" si="180"/>
        <v>#DIV/0!</v>
      </c>
      <c r="CC422" s="144" t="e">
        <f t="shared" si="180"/>
        <v>#DIV/0!</v>
      </c>
      <c r="CD422" s="144" t="e">
        <f t="shared" si="180"/>
        <v>#DIV/0!</v>
      </c>
      <c r="CE422" s="144" t="e">
        <f t="shared" si="180"/>
        <v>#DIV/0!</v>
      </c>
      <c r="CF422" s="144" t="e">
        <f t="shared" si="180"/>
        <v>#DIV/0!</v>
      </c>
      <c r="CG422" s="144" t="e">
        <f t="shared" si="180"/>
        <v>#DIV/0!</v>
      </c>
      <c r="CH422" s="144" t="e">
        <f t="shared" si="180"/>
        <v>#DIV/0!</v>
      </c>
      <c r="CI422" s="144" t="e">
        <f t="shared" si="180"/>
        <v>#DIV/0!</v>
      </c>
      <c r="CJ422" s="144" t="e">
        <f t="shared" si="180"/>
        <v>#DIV/0!</v>
      </c>
      <c r="CK422" s="144" t="e">
        <f t="shared" si="180"/>
        <v>#DIV/0!</v>
      </c>
      <c r="CL422" s="144" t="e">
        <f t="shared" si="180"/>
        <v>#DIV/0!</v>
      </c>
      <c r="CM422" s="144" t="e">
        <f t="shared" si="180"/>
        <v>#DIV/0!</v>
      </c>
      <c r="CN422" s="144" t="e">
        <f t="shared" si="180"/>
        <v>#DIV/0!</v>
      </c>
      <c r="CO422" s="144" t="e">
        <f t="shared" si="180"/>
        <v>#DIV/0!</v>
      </c>
      <c r="CP422" s="144" t="e">
        <f t="shared" si="180"/>
        <v>#DIV/0!</v>
      </c>
      <c r="CQ422" s="144" t="e">
        <f t="shared" si="180"/>
        <v>#DIV/0!</v>
      </c>
      <c r="CR422" s="144" t="e">
        <f t="shared" si="180"/>
        <v>#DIV/0!</v>
      </c>
      <c r="CS422" s="144" t="e">
        <f t="shared" si="180"/>
        <v>#DIV/0!</v>
      </c>
      <c r="CT422" s="144" t="e">
        <f t="shared" si="180"/>
        <v>#DIV/0!</v>
      </c>
      <c r="CU422" s="144" t="e">
        <f t="shared" si="180"/>
        <v>#DIV/0!</v>
      </c>
      <c r="CV422" s="144" t="e">
        <f t="shared" si="180"/>
        <v>#DIV/0!</v>
      </c>
      <c r="CW422" s="238"/>
      <c r="CX422" s="238"/>
      <c r="CY422" s="238"/>
      <c r="CZ422" s="238"/>
      <c r="DA422" s="238"/>
      <c r="DB422" s="238"/>
      <c r="DC422" s="238"/>
      <c r="DD422" s="238"/>
      <c r="DE422" s="238"/>
      <c r="DF422" s="238"/>
    </row>
    <row r="423" spans="1:110" ht="15.75" customHeight="1">
      <c r="A423" s="331"/>
      <c r="B423" s="331"/>
      <c r="C423" s="295" t="s">
        <v>1269</v>
      </c>
      <c r="D423" s="29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W423" s="285"/>
      <c r="AX423" s="285"/>
      <c r="AY423" s="285"/>
      <c r="AZ423" s="285"/>
      <c r="BA423" s="285"/>
      <c r="BB423" s="285"/>
      <c r="BC423" s="285"/>
      <c r="BD423" s="285"/>
      <c r="BE423" s="285"/>
      <c r="BF423" s="285"/>
      <c r="BG423" s="285"/>
      <c r="BH423" s="285"/>
      <c r="BI423" s="145" t="e">
        <f>(((BI418*2)+(BI419*1)+(BI420*0)))/(BI418+BI419+BI420)</f>
        <v>#DIV/0!</v>
      </c>
      <c r="BJ423" s="145" t="e">
        <f t="shared" ref="BJ423:CV423" si="181">(((BJ418*2)+(BJ419*1)+(BJ420*0)))/(BJ418+BJ419+BJ420)</f>
        <v>#DIV/0!</v>
      </c>
      <c r="BK423" s="145" t="e">
        <f t="shared" si="181"/>
        <v>#DIV/0!</v>
      </c>
      <c r="BL423" s="145" t="e">
        <f t="shared" si="181"/>
        <v>#DIV/0!</v>
      </c>
      <c r="BM423" s="145" t="e">
        <f t="shared" si="181"/>
        <v>#DIV/0!</v>
      </c>
      <c r="BN423" s="145" t="e">
        <f t="shared" si="181"/>
        <v>#DIV/0!</v>
      </c>
      <c r="BO423" s="145" t="e">
        <f t="shared" si="181"/>
        <v>#DIV/0!</v>
      </c>
      <c r="BP423" s="145" t="e">
        <f t="shared" si="181"/>
        <v>#DIV/0!</v>
      </c>
      <c r="BQ423" s="145" t="e">
        <f t="shared" si="181"/>
        <v>#DIV/0!</v>
      </c>
      <c r="BR423" s="145" t="e">
        <f t="shared" si="181"/>
        <v>#DIV/0!</v>
      </c>
      <c r="BS423" s="145" t="e">
        <f t="shared" si="181"/>
        <v>#DIV/0!</v>
      </c>
      <c r="BT423" s="145" t="e">
        <f t="shared" si="181"/>
        <v>#DIV/0!</v>
      </c>
      <c r="BU423" s="145" t="e">
        <f t="shared" si="181"/>
        <v>#DIV/0!</v>
      </c>
      <c r="BV423" s="145" t="e">
        <f t="shared" si="181"/>
        <v>#DIV/0!</v>
      </c>
      <c r="BW423" s="145" t="e">
        <f t="shared" si="181"/>
        <v>#DIV/0!</v>
      </c>
      <c r="BX423" s="145" t="e">
        <f t="shared" si="181"/>
        <v>#DIV/0!</v>
      </c>
      <c r="BY423" s="145" t="e">
        <f t="shared" si="181"/>
        <v>#DIV/0!</v>
      </c>
      <c r="BZ423" s="145" t="e">
        <f t="shared" si="181"/>
        <v>#DIV/0!</v>
      </c>
      <c r="CA423" s="145" t="e">
        <f t="shared" si="181"/>
        <v>#DIV/0!</v>
      </c>
      <c r="CB423" s="145" t="e">
        <f t="shared" si="181"/>
        <v>#DIV/0!</v>
      </c>
      <c r="CC423" s="145" t="e">
        <f t="shared" si="181"/>
        <v>#DIV/0!</v>
      </c>
      <c r="CD423" s="145" t="e">
        <f t="shared" si="181"/>
        <v>#DIV/0!</v>
      </c>
      <c r="CE423" s="145" t="e">
        <f t="shared" si="181"/>
        <v>#DIV/0!</v>
      </c>
      <c r="CF423" s="145" t="e">
        <f t="shared" si="181"/>
        <v>#DIV/0!</v>
      </c>
      <c r="CG423" s="145" t="e">
        <f t="shared" si="181"/>
        <v>#DIV/0!</v>
      </c>
      <c r="CH423" s="145" t="e">
        <f t="shared" si="181"/>
        <v>#DIV/0!</v>
      </c>
      <c r="CI423" s="145" t="e">
        <f t="shared" si="181"/>
        <v>#DIV/0!</v>
      </c>
      <c r="CJ423" s="145" t="e">
        <f t="shared" si="181"/>
        <v>#DIV/0!</v>
      </c>
      <c r="CK423" s="145" t="e">
        <f t="shared" si="181"/>
        <v>#DIV/0!</v>
      </c>
      <c r="CL423" s="145" t="e">
        <f t="shared" si="181"/>
        <v>#DIV/0!</v>
      </c>
      <c r="CM423" s="145" t="e">
        <f t="shared" si="181"/>
        <v>#DIV/0!</v>
      </c>
      <c r="CN423" s="145" t="e">
        <f t="shared" si="181"/>
        <v>#DIV/0!</v>
      </c>
      <c r="CO423" s="145" t="e">
        <f t="shared" si="181"/>
        <v>#DIV/0!</v>
      </c>
      <c r="CP423" s="145" t="e">
        <f t="shared" si="181"/>
        <v>#DIV/0!</v>
      </c>
      <c r="CQ423" s="145" t="e">
        <f t="shared" si="181"/>
        <v>#DIV/0!</v>
      </c>
      <c r="CR423" s="145" t="e">
        <f t="shared" si="181"/>
        <v>#DIV/0!</v>
      </c>
      <c r="CS423" s="145" t="e">
        <f t="shared" si="181"/>
        <v>#DIV/0!</v>
      </c>
      <c r="CT423" s="145" t="e">
        <f t="shared" si="181"/>
        <v>#DIV/0!</v>
      </c>
      <c r="CU423" s="145" t="e">
        <f t="shared" si="181"/>
        <v>#DIV/0!</v>
      </c>
      <c r="CV423" s="145" t="e">
        <f t="shared" si="181"/>
        <v>#DIV/0!</v>
      </c>
      <c r="CW423" s="296">
        <f>COUNTIF(BI424:CV424,"Đ")</f>
        <v>0</v>
      </c>
      <c r="CX423" s="297" t="e">
        <f>CW423/(CW423+CY423+DA423+DC423)</f>
        <v>#DIV/0!</v>
      </c>
      <c r="CY423" s="298">
        <f>COUNTIF(BI424:CV424,"CCG")</f>
        <v>0</v>
      </c>
      <c r="CZ423" s="297" t="e">
        <f>CY423/(CW423+CY423+DA423+DC423)</f>
        <v>#DIV/0!</v>
      </c>
      <c r="DA423" s="298">
        <f>COUNTIF(BI424:CV424,"CĐ")</f>
        <v>0</v>
      </c>
      <c r="DB423" s="297" t="e">
        <f>DA423/(CW423+CY423+DA423+DC423)</f>
        <v>#DIV/0!</v>
      </c>
      <c r="DC423" s="298">
        <f>COUNTIF(BI424:CV424,"KĐG")</f>
        <v>0</v>
      </c>
      <c r="DD423" s="297" t="e">
        <f>DC423/(CW423+CY423+DA423+DC423)</f>
        <v>#DIV/0!</v>
      </c>
      <c r="DE423" s="299" t="e">
        <f>(((CW423*2)+(CY423*1)+(DA423*0)))/(CW423+CY423+DA423)</f>
        <v>#DIV/0!</v>
      </c>
      <c r="DF423" s="300" t="e">
        <f>IF(DD423&gt;=50%,"KĐG",IF(DE423&gt;=1.6,"Đạt",IF(DE423&gt;=1,"Cần cố gắng","Chưa đạt")))</f>
        <v>#DIV/0!</v>
      </c>
    </row>
    <row r="424" spans="1:110">
      <c r="A424" s="331"/>
      <c r="B424" s="331"/>
      <c r="C424" s="295"/>
      <c r="D424" s="29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c r="AJ424" s="285"/>
      <c r="AK424" s="285"/>
      <c r="AL424" s="285"/>
      <c r="AM424" s="285"/>
      <c r="AN424" s="285"/>
      <c r="AO424" s="285"/>
      <c r="AP424" s="285"/>
      <c r="AQ424" s="285"/>
      <c r="AR424" s="285"/>
      <c r="AS424" s="285"/>
      <c r="AT424" s="285"/>
      <c r="AU424" s="285"/>
      <c r="AV424" s="285"/>
      <c r="AW424" s="285"/>
      <c r="AX424" s="285"/>
      <c r="AY424" s="285"/>
      <c r="AZ424" s="285"/>
      <c r="BA424" s="285"/>
      <c r="BB424" s="285"/>
      <c r="BC424" s="285"/>
      <c r="BD424" s="285"/>
      <c r="BE424" s="285"/>
      <c r="BF424" s="285"/>
      <c r="BG424" s="285"/>
      <c r="BH424" s="285"/>
      <c r="BI424" s="145" t="e">
        <f>IF(BI422&gt;=50%,"KĐG",IF(BI423&gt;=1.6,"Đ",IF(BI423&gt;=1,"CCG","CĐ")))</f>
        <v>#DIV/0!</v>
      </c>
      <c r="BJ424" s="145" t="e">
        <f t="shared" ref="BJ424:CV424" si="182">IF(BJ422&gt;=50%,"KĐG",IF(BJ423&gt;=1.6,"Đ",IF(BJ423&gt;=1,"CCG","CĐ")))</f>
        <v>#DIV/0!</v>
      </c>
      <c r="BK424" s="145" t="e">
        <f t="shared" si="182"/>
        <v>#DIV/0!</v>
      </c>
      <c r="BL424" s="145" t="e">
        <f t="shared" si="182"/>
        <v>#DIV/0!</v>
      </c>
      <c r="BM424" s="145" t="e">
        <f t="shared" si="182"/>
        <v>#DIV/0!</v>
      </c>
      <c r="BN424" s="145" t="e">
        <f t="shared" si="182"/>
        <v>#DIV/0!</v>
      </c>
      <c r="BO424" s="145" t="e">
        <f t="shared" si="182"/>
        <v>#DIV/0!</v>
      </c>
      <c r="BP424" s="145" t="e">
        <f t="shared" si="182"/>
        <v>#DIV/0!</v>
      </c>
      <c r="BQ424" s="145" t="e">
        <f t="shared" si="182"/>
        <v>#DIV/0!</v>
      </c>
      <c r="BR424" s="145" t="e">
        <f t="shared" si="182"/>
        <v>#DIV/0!</v>
      </c>
      <c r="BS424" s="145" t="e">
        <f t="shared" si="182"/>
        <v>#DIV/0!</v>
      </c>
      <c r="BT424" s="145" t="e">
        <f t="shared" si="182"/>
        <v>#DIV/0!</v>
      </c>
      <c r="BU424" s="145" t="e">
        <f t="shared" si="182"/>
        <v>#DIV/0!</v>
      </c>
      <c r="BV424" s="145" t="e">
        <f t="shared" si="182"/>
        <v>#DIV/0!</v>
      </c>
      <c r="BW424" s="145" t="e">
        <f t="shared" si="182"/>
        <v>#DIV/0!</v>
      </c>
      <c r="BX424" s="145" t="e">
        <f t="shared" si="182"/>
        <v>#DIV/0!</v>
      </c>
      <c r="BY424" s="145" t="e">
        <f t="shared" si="182"/>
        <v>#DIV/0!</v>
      </c>
      <c r="BZ424" s="145" t="e">
        <f t="shared" si="182"/>
        <v>#DIV/0!</v>
      </c>
      <c r="CA424" s="145" t="e">
        <f t="shared" si="182"/>
        <v>#DIV/0!</v>
      </c>
      <c r="CB424" s="145" t="e">
        <f t="shared" si="182"/>
        <v>#DIV/0!</v>
      </c>
      <c r="CC424" s="145" t="e">
        <f t="shared" si="182"/>
        <v>#DIV/0!</v>
      </c>
      <c r="CD424" s="145" t="e">
        <f t="shared" si="182"/>
        <v>#DIV/0!</v>
      </c>
      <c r="CE424" s="145" t="e">
        <f t="shared" si="182"/>
        <v>#DIV/0!</v>
      </c>
      <c r="CF424" s="145" t="e">
        <f t="shared" si="182"/>
        <v>#DIV/0!</v>
      </c>
      <c r="CG424" s="145" t="e">
        <f t="shared" si="182"/>
        <v>#DIV/0!</v>
      </c>
      <c r="CH424" s="145" t="e">
        <f t="shared" si="182"/>
        <v>#DIV/0!</v>
      </c>
      <c r="CI424" s="145" t="e">
        <f t="shared" si="182"/>
        <v>#DIV/0!</v>
      </c>
      <c r="CJ424" s="145" t="e">
        <f t="shared" si="182"/>
        <v>#DIV/0!</v>
      </c>
      <c r="CK424" s="145" t="e">
        <f t="shared" si="182"/>
        <v>#DIV/0!</v>
      </c>
      <c r="CL424" s="145" t="e">
        <f t="shared" si="182"/>
        <v>#DIV/0!</v>
      </c>
      <c r="CM424" s="145" t="e">
        <f t="shared" si="182"/>
        <v>#DIV/0!</v>
      </c>
      <c r="CN424" s="145" t="e">
        <f t="shared" si="182"/>
        <v>#DIV/0!</v>
      </c>
      <c r="CO424" s="145" t="e">
        <f t="shared" si="182"/>
        <v>#DIV/0!</v>
      </c>
      <c r="CP424" s="145" t="e">
        <f t="shared" si="182"/>
        <v>#DIV/0!</v>
      </c>
      <c r="CQ424" s="145" t="e">
        <f t="shared" si="182"/>
        <v>#DIV/0!</v>
      </c>
      <c r="CR424" s="145" t="e">
        <f t="shared" si="182"/>
        <v>#DIV/0!</v>
      </c>
      <c r="CS424" s="145" t="e">
        <f t="shared" si="182"/>
        <v>#DIV/0!</v>
      </c>
      <c r="CT424" s="145" t="e">
        <f t="shared" si="182"/>
        <v>#DIV/0!</v>
      </c>
      <c r="CU424" s="145" t="e">
        <f t="shared" si="182"/>
        <v>#DIV/0!</v>
      </c>
      <c r="CV424" s="145" t="e">
        <f t="shared" si="182"/>
        <v>#DIV/0!</v>
      </c>
      <c r="CW424" s="296"/>
      <c r="CX424" s="297"/>
      <c r="CY424" s="298"/>
      <c r="CZ424" s="297"/>
      <c r="DA424" s="298"/>
      <c r="DB424" s="297"/>
      <c r="DC424" s="298"/>
      <c r="DD424" s="297"/>
      <c r="DE424" s="299"/>
      <c r="DF424" s="301"/>
    </row>
    <row r="425" spans="1:110" ht="15.75" customHeight="1">
      <c r="A425" s="331"/>
      <c r="B425" s="331" t="s">
        <v>1136</v>
      </c>
      <c r="C425" s="269" t="s">
        <v>1130</v>
      </c>
      <c r="D425" s="269"/>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c r="BC425" s="270"/>
      <c r="BD425" s="270"/>
      <c r="BE425" s="270"/>
      <c r="BF425" s="270"/>
      <c r="BG425" s="270"/>
      <c r="BH425" s="270"/>
      <c r="BI425" s="146">
        <f t="shared" ref="BI425:CV425" si="183">COUNTIFS($K$7:$K$322,"Nhận thức",BI$7:BI$322,"2")</f>
        <v>0</v>
      </c>
      <c r="BJ425" s="146">
        <f t="shared" si="183"/>
        <v>0</v>
      </c>
      <c r="BK425" s="146">
        <f t="shared" si="183"/>
        <v>0</v>
      </c>
      <c r="BL425" s="146">
        <f t="shared" si="183"/>
        <v>0</v>
      </c>
      <c r="BM425" s="146">
        <f t="shared" si="183"/>
        <v>0</v>
      </c>
      <c r="BN425" s="146">
        <f t="shared" si="183"/>
        <v>0</v>
      </c>
      <c r="BO425" s="146">
        <f t="shared" si="183"/>
        <v>0</v>
      </c>
      <c r="BP425" s="146">
        <f t="shared" si="183"/>
        <v>0</v>
      </c>
      <c r="BQ425" s="146">
        <f t="shared" si="183"/>
        <v>0</v>
      </c>
      <c r="BR425" s="146">
        <f t="shared" si="183"/>
        <v>0</v>
      </c>
      <c r="BS425" s="146">
        <f t="shared" si="183"/>
        <v>0</v>
      </c>
      <c r="BT425" s="146">
        <f t="shared" si="183"/>
        <v>0</v>
      </c>
      <c r="BU425" s="146">
        <f t="shared" si="183"/>
        <v>0</v>
      </c>
      <c r="BV425" s="146">
        <f t="shared" si="183"/>
        <v>0</v>
      </c>
      <c r="BW425" s="146">
        <f t="shared" si="183"/>
        <v>0</v>
      </c>
      <c r="BX425" s="146">
        <f t="shared" si="183"/>
        <v>0</v>
      </c>
      <c r="BY425" s="146">
        <f t="shared" si="183"/>
        <v>0</v>
      </c>
      <c r="BZ425" s="146">
        <f t="shared" si="183"/>
        <v>0</v>
      </c>
      <c r="CA425" s="146">
        <f t="shared" si="183"/>
        <v>0</v>
      </c>
      <c r="CB425" s="146">
        <f t="shared" si="183"/>
        <v>0</v>
      </c>
      <c r="CC425" s="146">
        <f t="shared" si="183"/>
        <v>0</v>
      </c>
      <c r="CD425" s="146">
        <f t="shared" si="183"/>
        <v>0</v>
      </c>
      <c r="CE425" s="146">
        <f t="shared" si="183"/>
        <v>0</v>
      </c>
      <c r="CF425" s="146">
        <f t="shared" si="183"/>
        <v>0</v>
      </c>
      <c r="CG425" s="146">
        <f t="shared" si="183"/>
        <v>0</v>
      </c>
      <c r="CH425" s="146">
        <f t="shared" si="183"/>
        <v>0</v>
      </c>
      <c r="CI425" s="146">
        <f t="shared" si="183"/>
        <v>0</v>
      </c>
      <c r="CJ425" s="146">
        <f t="shared" si="183"/>
        <v>0</v>
      </c>
      <c r="CK425" s="146">
        <f t="shared" si="183"/>
        <v>0</v>
      </c>
      <c r="CL425" s="146">
        <f t="shared" si="183"/>
        <v>0</v>
      </c>
      <c r="CM425" s="146">
        <f t="shared" si="183"/>
        <v>0</v>
      </c>
      <c r="CN425" s="146">
        <f t="shared" si="183"/>
        <v>0</v>
      </c>
      <c r="CO425" s="146">
        <f t="shared" si="183"/>
        <v>0</v>
      </c>
      <c r="CP425" s="146">
        <f t="shared" si="183"/>
        <v>0</v>
      </c>
      <c r="CQ425" s="146">
        <f t="shared" si="183"/>
        <v>0</v>
      </c>
      <c r="CR425" s="146">
        <f t="shared" si="183"/>
        <v>0</v>
      </c>
      <c r="CS425" s="146">
        <f t="shared" si="183"/>
        <v>0</v>
      </c>
      <c r="CT425" s="146">
        <f t="shared" si="183"/>
        <v>0</v>
      </c>
      <c r="CU425" s="146">
        <f t="shared" si="183"/>
        <v>0</v>
      </c>
      <c r="CV425" s="146">
        <f t="shared" si="183"/>
        <v>0</v>
      </c>
      <c r="CW425" s="252"/>
      <c r="CX425" s="252"/>
      <c r="CY425" s="252"/>
      <c r="CZ425" s="252"/>
      <c r="DA425" s="252"/>
      <c r="DB425" s="252"/>
      <c r="DC425" s="252"/>
      <c r="DD425" s="252"/>
      <c r="DE425" s="252"/>
      <c r="DF425" s="252"/>
    </row>
    <row r="426" spans="1:110" ht="15.75" customHeight="1">
      <c r="A426" s="331"/>
      <c r="B426" s="331"/>
      <c r="C426" s="269" t="s">
        <v>1131</v>
      </c>
      <c r="D426" s="269"/>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c r="AB426" s="270"/>
      <c r="AC426" s="270"/>
      <c r="AD426" s="270"/>
      <c r="AE426" s="270"/>
      <c r="AF426" s="270"/>
      <c r="AG426" s="270"/>
      <c r="AH426" s="270"/>
      <c r="AI426" s="270"/>
      <c r="AJ426" s="270"/>
      <c r="AK426" s="270"/>
      <c r="AL426" s="270"/>
      <c r="AM426" s="270"/>
      <c r="AN426" s="270"/>
      <c r="AO426" s="270"/>
      <c r="AP426" s="270"/>
      <c r="AQ426" s="270"/>
      <c r="AR426" s="270"/>
      <c r="AS426" s="270"/>
      <c r="AT426" s="270"/>
      <c r="AU426" s="270"/>
      <c r="AV426" s="270"/>
      <c r="AW426" s="270"/>
      <c r="AX426" s="270"/>
      <c r="AY426" s="270"/>
      <c r="AZ426" s="270"/>
      <c r="BA426" s="270"/>
      <c r="BB426" s="270"/>
      <c r="BC426" s="270"/>
      <c r="BD426" s="270"/>
      <c r="BE426" s="270"/>
      <c r="BF426" s="270"/>
      <c r="BG426" s="270"/>
      <c r="BH426" s="270"/>
      <c r="BI426" s="146">
        <f t="shared" ref="BI426:CV426" si="184">COUNTIFS($K$7:$K$322,"Nhận thức",BI$7:BI$322,"1")</f>
        <v>0</v>
      </c>
      <c r="BJ426" s="146">
        <f t="shared" si="184"/>
        <v>0</v>
      </c>
      <c r="BK426" s="146">
        <f t="shared" si="184"/>
        <v>0</v>
      </c>
      <c r="BL426" s="146">
        <f t="shared" si="184"/>
        <v>0</v>
      </c>
      <c r="BM426" s="146">
        <f t="shared" si="184"/>
        <v>0</v>
      </c>
      <c r="BN426" s="146">
        <f t="shared" si="184"/>
        <v>0</v>
      </c>
      <c r="BO426" s="146">
        <f t="shared" si="184"/>
        <v>0</v>
      </c>
      <c r="BP426" s="146">
        <f t="shared" si="184"/>
        <v>0</v>
      </c>
      <c r="BQ426" s="146">
        <f t="shared" si="184"/>
        <v>0</v>
      </c>
      <c r="BR426" s="146">
        <f t="shared" si="184"/>
        <v>0</v>
      </c>
      <c r="BS426" s="146">
        <f t="shared" si="184"/>
        <v>0</v>
      </c>
      <c r="BT426" s="146">
        <f t="shared" si="184"/>
        <v>0</v>
      </c>
      <c r="BU426" s="146">
        <f t="shared" si="184"/>
        <v>0</v>
      </c>
      <c r="BV426" s="146">
        <f t="shared" si="184"/>
        <v>0</v>
      </c>
      <c r="BW426" s="146">
        <f t="shared" si="184"/>
        <v>0</v>
      </c>
      <c r="BX426" s="146">
        <f t="shared" si="184"/>
        <v>0</v>
      </c>
      <c r="BY426" s="146">
        <f t="shared" si="184"/>
        <v>0</v>
      </c>
      <c r="BZ426" s="146">
        <f t="shared" si="184"/>
        <v>0</v>
      </c>
      <c r="CA426" s="146">
        <f t="shared" si="184"/>
        <v>0</v>
      </c>
      <c r="CB426" s="146">
        <f t="shared" si="184"/>
        <v>0</v>
      </c>
      <c r="CC426" s="146">
        <f t="shared" si="184"/>
        <v>0</v>
      </c>
      <c r="CD426" s="146">
        <f t="shared" si="184"/>
        <v>0</v>
      </c>
      <c r="CE426" s="146">
        <f t="shared" si="184"/>
        <v>0</v>
      </c>
      <c r="CF426" s="146">
        <f t="shared" si="184"/>
        <v>0</v>
      </c>
      <c r="CG426" s="146">
        <f t="shared" si="184"/>
        <v>0</v>
      </c>
      <c r="CH426" s="146">
        <f t="shared" si="184"/>
        <v>0</v>
      </c>
      <c r="CI426" s="146">
        <f t="shared" si="184"/>
        <v>0</v>
      </c>
      <c r="CJ426" s="146">
        <f t="shared" si="184"/>
        <v>0</v>
      </c>
      <c r="CK426" s="146">
        <f t="shared" si="184"/>
        <v>0</v>
      </c>
      <c r="CL426" s="146">
        <f t="shared" si="184"/>
        <v>0</v>
      </c>
      <c r="CM426" s="146">
        <f t="shared" si="184"/>
        <v>0</v>
      </c>
      <c r="CN426" s="146">
        <f t="shared" si="184"/>
        <v>0</v>
      </c>
      <c r="CO426" s="146">
        <f t="shared" si="184"/>
        <v>0</v>
      </c>
      <c r="CP426" s="146">
        <f t="shared" si="184"/>
        <v>0</v>
      </c>
      <c r="CQ426" s="146">
        <f t="shared" si="184"/>
        <v>0</v>
      </c>
      <c r="CR426" s="146">
        <f t="shared" si="184"/>
        <v>0</v>
      </c>
      <c r="CS426" s="146">
        <f t="shared" si="184"/>
        <v>0</v>
      </c>
      <c r="CT426" s="146">
        <f t="shared" si="184"/>
        <v>0</v>
      </c>
      <c r="CU426" s="146">
        <f t="shared" si="184"/>
        <v>0</v>
      </c>
      <c r="CV426" s="146">
        <f t="shared" si="184"/>
        <v>0</v>
      </c>
      <c r="CW426" s="252"/>
      <c r="CX426" s="252"/>
      <c r="CY426" s="252"/>
      <c r="CZ426" s="252"/>
      <c r="DA426" s="252"/>
      <c r="DB426" s="252"/>
      <c r="DC426" s="252"/>
      <c r="DD426" s="252"/>
      <c r="DE426" s="252"/>
      <c r="DF426" s="252"/>
    </row>
    <row r="427" spans="1:110" ht="15.75" customHeight="1">
      <c r="A427" s="331"/>
      <c r="B427" s="331"/>
      <c r="C427" s="269" t="s">
        <v>1132</v>
      </c>
      <c r="D427" s="269"/>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270"/>
      <c r="AH427" s="270"/>
      <c r="AI427" s="270"/>
      <c r="AJ427" s="270"/>
      <c r="AK427" s="270"/>
      <c r="AL427" s="270"/>
      <c r="AM427" s="270"/>
      <c r="AN427" s="270"/>
      <c r="AO427" s="270"/>
      <c r="AP427" s="270"/>
      <c r="AQ427" s="270"/>
      <c r="AR427" s="270"/>
      <c r="AS427" s="270"/>
      <c r="AT427" s="270"/>
      <c r="AU427" s="270"/>
      <c r="AV427" s="270"/>
      <c r="AW427" s="270"/>
      <c r="AX427" s="270"/>
      <c r="AY427" s="270"/>
      <c r="AZ427" s="270"/>
      <c r="BA427" s="270"/>
      <c r="BB427" s="270"/>
      <c r="BC427" s="270"/>
      <c r="BD427" s="270"/>
      <c r="BE427" s="270"/>
      <c r="BF427" s="270"/>
      <c r="BG427" s="270"/>
      <c r="BH427" s="270"/>
      <c r="BI427" s="146">
        <f t="shared" ref="BI427:CV427" si="185">COUNTIFS($K$7:$K$322,"Nhận thức",BI$7:BI$322,"0")</f>
        <v>0</v>
      </c>
      <c r="BJ427" s="146">
        <f t="shared" si="185"/>
        <v>0</v>
      </c>
      <c r="BK427" s="146">
        <f t="shared" si="185"/>
        <v>0</v>
      </c>
      <c r="BL427" s="146">
        <f t="shared" si="185"/>
        <v>0</v>
      </c>
      <c r="BM427" s="146">
        <f t="shared" si="185"/>
        <v>0</v>
      </c>
      <c r="BN427" s="146">
        <f t="shared" si="185"/>
        <v>0</v>
      </c>
      <c r="BO427" s="146">
        <f t="shared" si="185"/>
        <v>0</v>
      </c>
      <c r="BP427" s="146">
        <f t="shared" si="185"/>
        <v>0</v>
      </c>
      <c r="BQ427" s="146">
        <f t="shared" si="185"/>
        <v>0</v>
      </c>
      <c r="BR427" s="146">
        <f t="shared" si="185"/>
        <v>0</v>
      </c>
      <c r="BS427" s="146">
        <f t="shared" si="185"/>
        <v>0</v>
      </c>
      <c r="BT427" s="146">
        <f t="shared" si="185"/>
        <v>0</v>
      </c>
      <c r="BU427" s="146">
        <f t="shared" si="185"/>
        <v>0</v>
      </c>
      <c r="BV427" s="146">
        <f t="shared" si="185"/>
        <v>0</v>
      </c>
      <c r="BW427" s="146">
        <f t="shared" si="185"/>
        <v>0</v>
      </c>
      <c r="BX427" s="146">
        <f t="shared" si="185"/>
        <v>0</v>
      </c>
      <c r="BY427" s="146">
        <f t="shared" si="185"/>
        <v>0</v>
      </c>
      <c r="BZ427" s="146">
        <f t="shared" si="185"/>
        <v>0</v>
      </c>
      <c r="CA427" s="146">
        <f t="shared" si="185"/>
        <v>0</v>
      </c>
      <c r="CB427" s="146">
        <f t="shared" si="185"/>
        <v>0</v>
      </c>
      <c r="CC427" s="146">
        <f t="shared" si="185"/>
        <v>0</v>
      </c>
      <c r="CD427" s="146">
        <f t="shared" si="185"/>
        <v>0</v>
      </c>
      <c r="CE427" s="146">
        <f t="shared" si="185"/>
        <v>0</v>
      </c>
      <c r="CF427" s="146">
        <f t="shared" si="185"/>
        <v>0</v>
      </c>
      <c r="CG427" s="146">
        <f t="shared" si="185"/>
        <v>0</v>
      </c>
      <c r="CH427" s="146">
        <f t="shared" si="185"/>
        <v>0</v>
      </c>
      <c r="CI427" s="146">
        <f t="shared" si="185"/>
        <v>0</v>
      </c>
      <c r="CJ427" s="146">
        <f t="shared" si="185"/>
        <v>0</v>
      </c>
      <c r="CK427" s="146">
        <f t="shared" si="185"/>
        <v>0</v>
      </c>
      <c r="CL427" s="146">
        <f t="shared" si="185"/>
        <v>0</v>
      </c>
      <c r="CM427" s="146">
        <f t="shared" si="185"/>
        <v>0</v>
      </c>
      <c r="CN427" s="146">
        <f t="shared" si="185"/>
        <v>0</v>
      </c>
      <c r="CO427" s="146">
        <f t="shared" si="185"/>
        <v>0</v>
      </c>
      <c r="CP427" s="146">
        <f t="shared" si="185"/>
        <v>0</v>
      </c>
      <c r="CQ427" s="146">
        <f t="shared" si="185"/>
        <v>0</v>
      </c>
      <c r="CR427" s="146">
        <f t="shared" si="185"/>
        <v>0</v>
      </c>
      <c r="CS427" s="146">
        <f t="shared" si="185"/>
        <v>0</v>
      </c>
      <c r="CT427" s="146">
        <f t="shared" si="185"/>
        <v>0</v>
      </c>
      <c r="CU427" s="146">
        <f t="shared" si="185"/>
        <v>0</v>
      </c>
      <c r="CV427" s="146">
        <f t="shared" si="185"/>
        <v>0</v>
      </c>
      <c r="CW427" s="252"/>
      <c r="CX427" s="252"/>
      <c r="CY427" s="252"/>
      <c r="CZ427" s="252"/>
      <c r="DA427" s="252"/>
      <c r="DB427" s="252"/>
      <c r="DC427" s="252"/>
      <c r="DD427" s="252"/>
      <c r="DE427" s="252"/>
      <c r="DF427" s="252"/>
    </row>
    <row r="428" spans="1:110" ht="15.75" customHeight="1">
      <c r="A428" s="331"/>
      <c r="B428" s="331"/>
      <c r="C428" s="269" t="s">
        <v>1273</v>
      </c>
      <c r="D428" s="269"/>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270"/>
      <c r="AH428" s="270"/>
      <c r="AI428" s="270"/>
      <c r="AJ428" s="270"/>
      <c r="AK428" s="270"/>
      <c r="AL428" s="270"/>
      <c r="AM428" s="270"/>
      <c r="AN428" s="270"/>
      <c r="AO428" s="270"/>
      <c r="AP428" s="270"/>
      <c r="AQ428" s="270"/>
      <c r="AR428" s="270"/>
      <c r="AS428" s="270"/>
      <c r="AT428" s="270"/>
      <c r="AU428" s="270"/>
      <c r="AV428" s="270"/>
      <c r="AW428" s="270"/>
      <c r="AX428" s="270"/>
      <c r="AY428" s="270"/>
      <c r="AZ428" s="270"/>
      <c r="BA428" s="270"/>
      <c r="BB428" s="270"/>
      <c r="BC428" s="270"/>
      <c r="BD428" s="270"/>
      <c r="BE428" s="270"/>
      <c r="BF428" s="270"/>
      <c r="BG428" s="270"/>
      <c r="BH428" s="270"/>
      <c r="BI428" s="146">
        <f t="shared" ref="BI428:CV428" si="186">COUNTIFS($K$7:$K$322,"Nhận thức",BI$7:BI$322,"kđg")</f>
        <v>0</v>
      </c>
      <c r="BJ428" s="146">
        <f t="shared" si="186"/>
        <v>0</v>
      </c>
      <c r="BK428" s="146">
        <f t="shared" si="186"/>
        <v>0</v>
      </c>
      <c r="BL428" s="146">
        <f t="shared" si="186"/>
        <v>0</v>
      </c>
      <c r="BM428" s="146">
        <f t="shared" si="186"/>
        <v>0</v>
      </c>
      <c r="BN428" s="146">
        <f t="shared" si="186"/>
        <v>0</v>
      </c>
      <c r="BO428" s="146">
        <f t="shared" si="186"/>
        <v>0</v>
      </c>
      <c r="BP428" s="146">
        <f t="shared" si="186"/>
        <v>0</v>
      </c>
      <c r="BQ428" s="146">
        <f t="shared" si="186"/>
        <v>0</v>
      </c>
      <c r="BR428" s="146">
        <f t="shared" si="186"/>
        <v>0</v>
      </c>
      <c r="BS428" s="146">
        <f t="shared" si="186"/>
        <v>0</v>
      </c>
      <c r="BT428" s="146">
        <f t="shared" si="186"/>
        <v>0</v>
      </c>
      <c r="BU428" s="146">
        <f t="shared" si="186"/>
        <v>0</v>
      </c>
      <c r="BV428" s="146">
        <f t="shared" si="186"/>
        <v>0</v>
      </c>
      <c r="BW428" s="146">
        <f t="shared" si="186"/>
        <v>0</v>
      </c>
      <c r="BX428" s="146">
        <f t="shared" si="186"/>
        <v>0</v>
      </c>
      <c r="BY428" s="146">
        <f t="shared" si="186"/>
        <v>0</v>
      </c>
      <c r="BZ428" s="146">
        <f t="shared" si="186"/>
        <v>0</v>
      </c>
      <c r="CA428" s="146">
        <f t="shared" si="186"/>
        <v>0</v>
      </c>
      <c r="CB428" s="146">
        <f t="shared" si="186"/>
        <v>0</v>
      </c>
      <c r="CC428" s="146">
        <f t="shared" si="186"/>
        <v>0</v>
      </c>
      <c r="CD428" s="146">
        <f t="shared" si="186"/>
        <v>0</v>
      </c>
      <c r="CE428" s="146">
        <f t="shared" si="186"/>
        <v>0</v>
      </c>
      <c r="CF428" s="146">
        <f t="shared" si="186"/>
        <v>0</v>
      </c>
      <c r="CG428" s="146">
        <f t="shared" si="186"/>
        <v>0</v>
      </c>
      <c r="CH428" s="146">
        <f t="shared" si="186"/>
        <v>0</v>
      </c>
      <c r="CI428" s="146">
        <f t="shared" si="186"/>
        <v>0</v>
      </c>
      <c r="CJ428" s="146">
        <f t="shared" si="186"/>
        <v>0</v>
      </c>
      <c r="CK428" s="146">
        <f t="shared" si="186"/>
        <v>0</v>
      </c>
      <c r="CL428" s="146">
        <f t="shared" si="186"/>
        <v>0</v>
      </c>
      <c r="CM428" s="146">
        <f t="shared" si="186"/>
        <v>0</v>
      </c>
      <c r="CN428" s="146">
        <f t="shared" si="186"/>
        <v>0</v>
      </c>
      <c r="CO428" s="146">
        <f t="shared" si="186"/>
        <v>0</v>
      </c>
      <c r="CP428" s="146">
        <f t="shared" si="186"/>
        <v>0</v>
      </c>
      <c r="CQ428" s="146">
        <f t="shared" si="186"/>
        <v>0</v>
      </c>
      <c r="CR428" s="146">
        <f t="shared" si="186"/>
        <v>0</v>
      </c>
      <c r="CS428" s="146">
        <f t="shared" si="186"/>
        <v>0</v>
      </c>
      <c r="CT428" s="146">
        <f t="shared" si="186"/>
        <v>0</v>
      </c>
      <c r="CU428" s="146">
        <f t="shared" si="186"/>
        <v>0</v>
      </c>
      <c r="CV428" s="146">
        <f t="shared" si="186"/>
        <v>0</v>
      </c>
      <c r="CW428" s="252"/>
      <c r="CX428" s="252"/>
      <c r="CY428" s="252"/>
      <c r="CZ428" s="252"/>
      <c r="DA428" s="252"/>
      <c r="DB428" s="252"/>
      <c r="DC428" s="252"/>
      <c r="DD428" s="252"/>
      <c r="DE428" s="252"/>
      <c r="DF428" s="252"/>
    </row>
    <row r="429" spans="1:110" ht="15.75" customHeight="1">
      <c r="A429" s="331"/>
      <c r="B429" s="331"/>
      <c r="C429" s="269" t="s">
        <v>1272</v>
      </c>
      <c r="D429" s="269"/>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270"/>
      <c r="AJ429" s="270"/>
      <c r="AK429" s="270"/>
      <c r="AL429" s="270"/>
      <c r="AM429" s="270"/>
      <c r="AN429" s="270"/>
      <c r="AO429" s="270"/>
      <c r="AP429" s="270"/>
      <c r="AQ429" s="270"/>
      <c r="AR429" s="270"/>
      <c r="AS429" s="270"/>
      <c r="AT429" s="270"/>
      <c r="AU429" s="270"/>
      <c r="AV429" s="270"/>
      <c r="AW429" s="270"/>
      <c r="AX429" s="270"/>
      <c r="AY429" s="270"/>
      <c r="AZ429" s="270"/>
      <c r="BA429" s="270"/>
      <c r="BB429" s="270"/>
      <c r="BC429" s="270"/>
      <c r="BD429" s="270"/>
      <c r="BE429" s="270"/>
      <c r="BF429" s="270"/>
      <c r="BG429" s="270"/>
      <c r="BH429" s="270"/>
      <c r="BI429" s="147" t="e">
        <f>BI428/(BI425+BI426+BI427+BI428)</f>
        <v>#DIV/0!</v>
      </c>
      <c r="BJ429" s="147" t="e">
        <f t="shared" ref="BJ429:CV429" si="187">BJ428/(BJ425+BJ426+BJ427+BJ428)</f>
        <v>#DIV/0!</v>
      </c>
      <c r="BK429" s="147" t="e">
        <f t="shared" si="187"/>
        <v>#DIV/0!</v>
      </c>
      <c r="BL429" s="147" t="e">
        <f t="shared" si="187"/>
        <v>#DIV/0!</v>
      </c>
      <c r="BM429" s="147" t="e">
        <f t="shared" si="187"/>
        <v>#DIV/0!</v>
      </c>
      <c r="BN429" s="147" t="e">
        <f t="shared" si="187"/>
        <v>#DIV/0!</v>
      </c>
      <c r="BO429" s="147" t="e">
        <f t="shared" si="187"/>
        <v>#DIV/0!</v>
      </c>
      <c r="BP429" s="147" t="e">
        <f t="shared" si="187"/>
        <v>#DIV/0!</v>
      </c>
      <c r="BQ429" s="147" t="e">
        <f t="shared" si="187"/>
        <v>#DIV/0!</v>
      </c>
      <c r="BR429" s="147" t="e">
        <f t="shared" si="187"/>
        <v>#DIV/0!</v>
      </c>
      <c r="BS429" s="147" t="e">
        <f t="shared" si="187"/>
        <v>#DIV/0!</v>
      </c>
      <c r="BT429" s="147" t="e">
        <f t="shared" si="187"/>
        <v>#DIV/0!</v>
      </c>
      <c r="BU429" s="147" t="e">
        <f t="shared" si="187"/>
        <v>#DIV/0!</v>
      </c>
      <c r="BV429" s="147" t="e">
        <f t="shared" si="187"/>
        <v>#DIV/0!</v>
      </c>
      <c r="BW429" s="147" t="e">
        <f t="shared" si="187"/>
        <v>#DIV/0!</v>
      </c>
      <c r="BX429" s="147" t="e">
        <f t="shared" si="187"/>
        <v>#DIV/0!</v>
      </c>
      <c r="BY429" s="147" t="e">
        <f t="shared" si="187"/>
        <v>#DIV/0!</v>
      </c>
      <c r="BZ429" s="147" t="e">
        <f t="shared" si="187"/>
        <v>#DIV/0!</v>
      </c>
      <c r="CA429" s="147" t="e">
        <f t="shared" si="187"/>
        <v>#DIV/0!</v>
      </c>
      <c r="CB429" s="147" t="e">
        <f t="shared" si="187"/>
        <v>#DIV/0!</v>
      </c>
      <c r="CC429" s="147" t="e">
        <f t="shared" si="187"/>
        <v>#DIV/0!</v>
      </c>
      <c r="CD429" s="147" t="e">
        <f t="shared" si="187"/>
        <v>#DIV/0!</v>
      </c>
      <c r="CE429" s="147" t="e">
        <f t="shared" si="187"/>
        <v>#DIV/0!</v>
      </c>
      <c r="CF429" s="147" t="e">
        <f t="shared" si="187"/>
        <v>#DIV/0!</v>
      </c>
      <c r="CG429" s="147" t="e">
        <f t="shared" si="187"/>
        <v>#DIV/0!</v>
      </c>
      <c r="CH429" s="147" t="e">
        <f t="shared" si="187"/>
        <v>#DIV/0!</v>
      </c>
      <c r="CI429" s="147" t="e">
        <f t="shared" si="187"/>
        <v>#DIV/0!</v>
      </c>
      <c r="CJ429" s="147" t="e">
        <f t="shared" si="187"/>
        <v>#DIV/0!</v>
      </c>
      <c r="CK429" s="147" t="e">
        <f t="shared" si="187"/>
        <v>#DIV/0!</v>
      </c>
      <c r="CL429" s="147" t="e">
        <f t="shared" si="187"/>
        <v>#DIV/0!</v>
      </c>
      <c r="CM429" s="147" t="e">
        <f t="shared" si="187"/>
        <v>#DIV/0!</v>
      </c>
      <c r="CN429" s="147" t="e">
        <f t="shared" si="187"/>
        <v>#DIV/0!</v>
      </c>
      <c r="CO429" s="147" t="e">
        <f t="shared" si="187"/>
        <v>#DIV/0!</v>
      </c>
      <c r="CP429" s="147" t="e">
        <f t="shared" si="187"/>
        <v>#DIV/0!</v>
      </c>
      <c r="CQ429" s="147" t="e">
        <f t="shared" si="187"/>
        <v>#DIV/0!</v>
      </c>
      <c r="CR429" s="147" t="e">
        <f t="shared" si="187"/>
        <v>#DIV/0!</v>
      </c>
      <c r="CS429" s="147" t="e">
        <f t="shared" si="187"/>
        <v>#DIV/0!</v>
      </c>
      <c r="CT429" s="147" t="e">
        <f t="shared" si="187"/>
        <v>#DIV/0!</v>
      </c>
      <c r="CU429" s="147" t="e">
        <f t="shared" si="187"/>
        <v>#DIV/0!</v>
      </c>
      <c r="CV429" s="147" t="e">
        <f t="shared" si="187"/>
        <v>#DIV/0!</v>
      </c>
      <c r="CW429" s="252"/>
      <c r="CX429" s="252"/>
      <c r="CY429" s="252"/>
      <c r="CZ429" s="252"/>
      <c r="DA429" s="252"/>
      <c r="DB429" s="252"/>
      <c r="DC429" s="252"/>
      <c r="DD429" s="252"/>
      <c r="DE429" s="252"/>
      <c r="DF429" s="252"/>
    </row>
    <row r="430" spans="1:110" ht="15.75" customHeight="1">
      <c r="A430" s="331"/>
      <c r="B430" s="331"/>
      <c r="C430" s="271" t="s">
        <v>1270</v>
      </c>
      <c r="D430" s="271"/>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c r="BC430" s="270"/>
      <c r="BD430" s="270"/>
      <c r="BE430" s="270"/>
      <c r="BF430" s="270"/>
      <c r="BG430" s="270"/>
      <c r="BH430" s="270"/>
      <c r="BI430" s="148" t="e">
        <f>(((BI425*2)+(BI426*1)+(BI427*0)))/(BI425+BI426+BI427)</f>
        <v>#DIV/0!</v>
      </c>
      <c r="BJ430" s="148" t="e">
        <f t="shared" ref="BJ430:CV430" si="188">(((BJ425*2)+(BJ426*1)+(BJ427*0)))/(BJ425+BJ426+BJ427)</f>
        <v>#DIV/0!</v>
      </c>
      <c r="BK430" s="148" t="e">
        <f t="shared" si="188"/>
        <v>#DIV/0!</v>
      </c>
      <c r="BL430" s="148" t="e">
        <f t="shared" si="188"/>
        <v>#DIV/0!</v>
      </c>
      <c r="BM430" s="148" t="e">
        <f t="shared" si="188"/>
        <v>#DIV/0!</v>
      </c>
      <c r="BN430" s="148" t="e">
        <f t="shared" si="188"/>
        <v>#DIV/0!</v>
      </c>
      <c r="BO430" s="148" t="e">
        <f t="shared" si="188"/>
        <v>#DIV/0!</v>
      </c>
      <c r="BP430" s="148" t="e">
        <f t="shared" si="188"/>
        <v>#DIV/0!</v>
      </c>
      <c r="BQ430" s="148" t="e">
        <f t="shared" si="188"/>
        <v>#DIV/0!</v>
      </c>
      <c r="BR430" s="148" t="e">
        <f t="shared" si="188"/>
        <v>#DIV/0!</v>
      </c>
      <c r="BS430" s="148" t="e">
        <f t="shared" si="188"/>
        <v>#DIV/0!</v>
      </c>
      <c r="BT430" s="148" t="e">
        <f t="shared" si="188"/>
        <v>#DIV/0!</v>
      </c>
      <c r="BU430" s="148" t="e">
        <f t="shared" si="188"/>
        <v>#DIV/0!</v>
      </c>
      <c r="BV430" s="148" t="e">
        <f t="shared" si="188"/>
        <v>#DIV/0!</v>
      </c>
      <c r="BW430" s="148" t="e">
        <f t="shared" si="188"/>
        <v>#DIV/0!</v>
      </c>
      <c r="BX430" s="148" t="e">
        <f t="shared" si="188"/>
        <v>#DIV/0!</v>
      </c>
      <c r="BY430" s="148" t="e">
        <f t="shared" si="188"/>
        <v>#DIV/0!</v>
      </c>
      <c r="BZ430" s="148" t="e">
        <f t="shared" si="188"/>
        <v>#DIV/0!</v>
      </c>
      <c r="CA430" s="148" t="e">
        <f t="shared" si="188"/>
        <v>#DIV/0!</v>
      </c>
      <c r="CB430" s="148" t="e">
        <f t="shared" si="188"/>
        <v>#DIV/0!</v>
      </c>
      <c r="CC430" s="148" t="e">
        <f t="shared" si="188"/>
        <v>#DIV/0!</v>
      </c>
      <c r="CD430" s="148" t="e">
        <f t="shared" si="188"/>
        <v>#DIV/0!</v>
      </c>
      <c r="CE430" s="148" t="e">
        <f t="shared" si="188"/>
        <v>#DIV/0!</v>
      </c>
      <c r="CF430" s="148" t="e">
        <f t="shared" si="188"/>
        <v>#DIV/0!</v>
      </c>
      <c r="CG430" s="148" t="e">
        <f t="shared" si="188"/>
        <v>#DIV/0!</v>
      </c>
      <c r="CH430" s="148" t="e">
        <f t="shared" si="188"/>
        <v>#DIV/0!</v>
      </c>
      <c r="CI430" s="148" t="e">
        <f t="shared" si="188"/>
        <v>#DIV/0!</v>
      </c>
      <c r="CJ430" s="148" t="e">
        <f t="shared" si="188"/>
        <v>#DIV/0!</v>
      </c>
      <c r="CK430" s="148" t="e">
        <f t="shared" si="188"/>
        <v>#DIV/0!</v>
      </c>
      <c r="CL430" s="148" t="e">
        <f t="shared" si="188"/>
        <v>#DIV/0!</v>
      </c>
      <c r="CM430" s="148" t="e">
        <f t="shared" si="188"/>
        <v>#DIV/0!</v>
      </c>
      <c r="CN430" s="148" t="e">
        <f t="shared" si="188"/>
        <v>#DIV/0!</v>
      </c>
      <c r="CO430" s="148" t="e">
        <f t="shared" si="188"/>
        <v>#DIV/0!</v>
      </c>
      <c r="CP430" s="148" t="e">
        <f t="shared" si="188"/>
        <v>#DIV/0!</v>
      </c>
      <c r="CQ430" s="148" t="e">
        <f t="shared" si="188"/>
        <v>#DIV/0!</v>
      </c>
      <c r="CR430" s="148" t="e">
        <f t="shared" si="188"/>
        <v>#DIV/0!</v>
      </c>
      <c r="CS430" s="148" t="e">
        <f t="shared" si="188"/>
        <v>#DIV/0!</v>
      </c>
      <c r="CT430" s="148" t="e">
        <f t="shared" si="188"/>
        <v>#DIV/0!</v>
      </c>
      <c r="CU430" s="148" t="e">
        <f t="shared" si="188"/>
        <v>#DIV/0!</v>
      </c>
      <c r="CV430" s="148" t="e">
        <f t="shared" si="188"/>
        <v>#DIV/0!</v>
      </c>
      <c r="CW430" s="272">
        <f>COUNTIF(BI431:CV431,"Đ")</f>
        <v>0</v>
      </c>
      <c r="CX430" s="273" t="e">
        <f>CW430/(CW430+CY430+DA430+DC430)</f>
        <v>#DIV/0!</v>
      </c>
      <c r="CY430" s="274">
        <f>COUNTIF(BI431:CV431,"CCG")</f>
        <v>0</v>
      </c>
      <c r="CZ430" s="273" t="e">
        <f>CY430/(CW430+CY430+DA430+DC430)</f>
        <v>#DIV/0!</v>
      </c>
      <c r="DA430" s="274">
        <f>COUNTIF(BI431:CV431,"CĐ")</f>
        <v>0</v>
      </c>
      <c r="DB430" s="273" t="e">
        <f>DA430/(CW430+CY430+DA430+DC430)</f>
        <v>#DIV/0!</v>
      </c>
      <c r="DC430" s="274">
        <f>COUNTIF(BI431:CV431,"KĐG")</f>
        <v>0</v>
      </c>
      <c r="DD430" s="273" t="e">
        <f>DC430/(CW430+CY430+DA430+DC430)</f>
        <v>#DIV/0!</v>
      </c>
      <c r="DE430" s="275" t="e">
        <f>(((CW430*2)+(CY430*1)+(DA430*0)))/(CW430+CY430+DA430)</f>
        <v>#DIV/0!</v>
      </c>
      <c r="DF430" s="276" t="e">
        <f>IF(DD430&gt;=50%,"KĐG",IF(DE430&gt;=1.6,"Đạt",IF(DE430&gt;=1,"Cần cố gắng","Chưa đạt")))</f>
        <v>#DIV/0!</v>
      </c>
    </row>
    <row r="431" spans="1:110">
      <c r="A431" s="331"/>
      <c r="B431" s="331"/>
      <c r="C431" s="271"/>
      <c r="D431" s="271"/>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c r="BC431" s="270"/>
      <c r="BD431" s="270"/>
      <c r="BE431" s="270"/>
      <c r="BF431" s="270"/>
      <c r="BG431" s="270"/>
      <c r="BH431" s="270"/>
      <c r="BI431" s="148" t="e">
        <f>IF(BI429&gt;=50%,"KĐG",IF(BI430&gt;=1.6,"Đ",IF(BI430&gt;=1,"CCG","CĐ")))</f>
        <v>#DIV/0!</v>
      </c>
      <c r="BJ431" s="148" t="e">
        <f t="shared" ref="BJ431:CV431" si="189">IF(BJ429&gt;=50%,"KĐG",IF(BJ430&gt;=1.6,"Đ",IF(BJ430&gt;=1,"CCG","CĐ")))</f>
        <v>#DIV/0!</v>
      </c>
      <c r="BK431" s="148" t="e">
        <f t="shared" si="189"/>
        <v>#DIV/0!</v>
      </c>
      <c r="BL431" s="148" t="e">
        <f t="shared" si="189"/>
        <v>#DIV/0!</v>
      </c>
      <c r="BM431" s="148" t="e">
        <f t="shared" si="189"/>
        <v>#DIV/0!</v>
      </c>
      <c r="BN431" s="148" t="e">
        <f t="shared" si="189"/>
        <v>#DIV/0!</v>
      </c>
      <c r="BO431" s="148" t="e">
        <f t="shared" si="189"/>
        <v>#DIV/0!</v>
      </c>
      <c r="BP431" s="148" t="e">
        <f t="shared" si="189"/>
        <v>#DIV/0!</v>
      </c>
      <c r="BQ431" s="148" t="e">
        <f t="shared" si="189"/>
        <v>#DIV/0!</v>
      </c>
      <c r="BR431" s="148" t="e">
        <f t="shared" si="189"/>
        <v>#DIV/0!</v>
      </c>
      <c r="BS431" s="148" t="e">
        <f t="shared" si="189"/>
        <v>#DIV/0!</v>
      </c>
      <c r="BT431" s="148" t="e">
        <f t="shared" si="189"/>
        <v>#DIV/0!</v>
      </c>
      <c r="BU431" s="148" t="e">
        <f t="shared" si="189"/>
        <v>#DIV/0!</v>
      </c>
      <c r="BV431" s="148" t="e">
        <f t="shared" si="189"/>
        <v>#DIV/0!</v>
      </c>
      <c r="BW431" s="148" t="e">
        <f t="shared" si="189"/>
        <v>#DIV/0!</v>
      </c>
      <c r="BX431" s="148" t="e">
        <f t="shared" si="189"/>
        <v>#DIV/0!</v>
      </c>
      <c r="BY431" s="148" t="e">
        <f t="shared" si="189"/>
        <v>#DIV/0!</v>
      </c>
      <c r="BZ431" s="148" t="e">
        <f t="shared" si="189"/>
        <v>#DIV/0!</v>
      </c>
      <c r="CA431" s="148" t="e">
        <f t="shared" si="189"/>
        <v>#DIV/0!</v>
      </c>
      <c r="CB431" s="148" t="e">
        <f t="shared" si="189"/>
        <v>#DIV/0!</v>
      </c>
      <c r="CC431" s="148" t="e">
        <f t="shared" si="189"/>
        <v>#DIV/0!</v>
      </c>
      <c r="CD431" s="148" t="e">
        <f t="shared" si="189"/>
        <v>#DIV/0!</v>
      </c>
      <c r="CE431" s="148" t="e">
        <f t="shared" si="189"/>
        <v>#DIV/0!</v>
      </c>
      <c r="CF431" s="148" t="e">
        <f t="shared" si="189"/>
        <v>#DIV/0!</v>
      </c>
      <c r="CG431" s="148" t="e">
        <f t="shared" si="189"/>
        <v>#DIV/0!</v>
      </c>
      <c r="CH431" s="148" t="e">
        <f t="shared" si="189"/>
        <v>#DIV/0!</v>
      </c>
      <c r="CI431" s="148" t="e">
        <f t="shared" si="189"/>
        <v>#DIV/0!</v>
      </c>
      <c r="CJ431" s="148" t="e">
        <f t="shared" si="189"/>
        <v>#DIV/0!</v>
      </c>
      <c r="CK431" s="148" t="e">
        <f t="shared" si="189"/>
        <v>#DIV/0!</v>
      </c>
      <c r="CL431" s="148" t="e">
        <f t="shared" si="189"/>
        <v>#DIV/0!</v>
      </c>
      <c r="CM431" s="148" t="e">
        <f t="shared" si="189"/>
        <v>#DIV/0!</v>
      </c>
      <c r="CN431" s="148" t="e">
        <f t="shared" si="189"/>
        <v>#DIV/0!</v>
      </c>
      <c r="CO431" s="148" t="e">
        <f t="shared" si="189"/>
        <v>#DIV/0!</v>
      </c>
      <c r="CP431" s="148" t="e">
        <f t="shared" si="189"/>
        <v>#DIV/0!</v>
      </c>
      <c r="CQ431" s="148" t="e">
        <f t="shared" si="189"/>
        <v>#DIV/0!</v>
      </c>
      <c r="CR431" s="148" t="e">
        <f t="shared" si="189"/>
        <v>#DIV/0!</v>
      </c>
      <c r="CS431" s="148" t="e">
        <f t="shared" si="189"/>
        <v>#DIV/0!</v>
      </c>
      <c r="CT431" s="148" t="e">
        <f t="shared" si="189"/>
        <v>#DIV/0!</v>
      </c>
      <c r="CU431" s="148" t="e">
        <f t="shared" si="189"/>
        <v>#DIV/0!</v>
      </c>
      <c r="CV431" s="148" t="e">
        <f t="shared" si="189"/>
        <v>#DIV/0!</v>
      </c>
      <c r="CW431" s="272"/>
      <c r="CX431" s="273"/>
      <c r="CY431" s="274"/>
      <c r="CZ431" s="273"/>
      <c r="DA431" s="274"/>
      <c r="DB431" s="273"/>
      <c r="DC431" s="274"/>
      <c r="DD431" s="273"/>
      <c r="DE431" s="275"/>
      <c r="DF431" s="277"/>
    </row>
    <row r="432" spans="1:110" ht="15.75" customHeight="1">
      <c r="A432" s="331"/>
      <c r="B432" s="331" t="s">
        <v>1135</v>
      </c>
      <c r="C432" s="284" t="s">
        <v>1271</v>
      </c>
      <c r="D432" s="284"/>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c r="AJ432" s="285"/>
      <c r="AK432" s="285"/>
      <c r="AL432" s="285"/>
      <c r="AM432" s="285"/>
      <c r="AN432" s="285"/>
      <c r="AO432" s="285"/>
      <c r="AP432" s="285"/>
      <c r="AQ432" s="285"/>
      <c r="AR432" s="285"/>
      <c r="AS432" s="285"/>
      <c r="AT432" s="285"/>
      <c r="AU432" s="285"/>
      <c r="AV432" s="285"/>
      <c r="AW432" s="285"/>
      <c r="AX432" s="285"/>
      <c r="AY432" s="285"/>
      <c r="AZ432" s="285"/>
      <c r="BA432" s="285"/>
      <c r="BB432" s="285"/>
      <c r="BC432" s="285"/>
      <c r="BD432" s="285"/>
      <c r="BE432" s="285"/>
      <c r="BF432" s="285"/>
      <c r="BG432" s="285"/>
      <c r="BH432" s="285"/>
      <c r="BI432" s="143">
        <f>COUNTIFS($K$7:$K$322,"Ngôn ngữ",BI$7:BI$322,"2")</f>
        <v>0</v>
      </c>
      <c r="BJ432" s="143">
        <f t="shared" ref="BJ432:CV432" si="190">COUNTIFS($K$7:$K$322,"Ngôn ngữ",BJ$7:BJ$322,"2")</f>
        <v>0</v>
      </c>
      <c r="BK432" s="143">
        <f t="shared" si="190"/>
        <v>0</v>
      </c>
      <c r="BL432" s="143">
        <f t="shared" si="190"/>
        <v>0</v>
      </c>
      <c r="BM432" s="143">
        <f t="shared" si="190"/>
        <v>0</v>
      </c>
      <c r="BN432" s="143">
        <f t="shared" si="190"/>
        <v>0</v>
      </c>
      <c r="BO432" s="143">
        <f t="shared" si="190"/>
        <v>0</v>
      </c>
      <c r="BP432" s="143">
        <f t="shared" si="190"/>
        <v>0</v>
      </c>
      <c r="BQ432" s="143">
        <f t="shared" si="190"/>
        <v>0</v>
      </c>
      <c r="BR432" s="143">
        <f t="shared" si="190"/>
        <v>0</v>
      </c>
      <c r="BS432" s="143">
        <f t="shared" si="190"/>
        <v>0</v>
      </c>
      <c r="BT432" s="143">
        <f t="shared" si="190"/>
        <v>0</v>
      </c>
      <c r="BU432" s="143">
        <f t="shared" si="190"/>
        <v>0</v>
      </c>
      <c r="BV432" s="143">
        <f t="shared" si="190"/>
        <v>0</v>
      </c>
      <c r="BW432" s="143">
        <f t="shared" si="190"/>
        <v>0</v>
      </c>
      <c r="BX432" s="143">
        <f t="shared" si="190"/>
        <v>0</v>
      </c>
      <c r="BY432" s="143">
        <f t="shared" si="190"/>
        <v>0</v>
      </c>
      <c r="BZ432" s="143">
        <f t="shared" si="190"/>
        <v>0</v>
      </c>
      <c r="CA432" s="143">
        <f t="shared" si="190"/>
        <v>0</v>
      </c>
      <c r="CB432" s="143">
        <f t="shared" si="190"/>
        <v>0</v>
      </c>
      <c r="CC432" s="143">
        <f t="shared" si="190"/>
        <v>0</v>
      </c>
      <c r="CD432" s="143">
        <f t="shared" si="190"/>
        <v>0</v>
      </c>
      <c r="CE432" s="143">
        <f t="shared" si="190"/>
        <v>0</v>
      </c>
      <c r="CF432" s="143">
        <f t="shared" si="190"/>
        <v>0</v>
      </c>
      <c r="CG432" s="143">
        <f t="shared" si="190"/>
        <v>0</v>
      </c>
      <c r="CH432" s="143">
        <f t="shared" si="190"/>
        <v>0</v>
      </c>
      <c r="CI432" s="143">
        <f t="shared" si="190"/>
        <v>0</v>
      </c>
      <c r="CJ432" s="143">
        <f t="shared" si="190"/>
        <v>0</v>
      </c>
      <c r="CK432" s="143">
        <f t="shared" si="190"/>
        <v>0</v>
      </c>
      <c r="CL432" s="143">
        <f t="shared" si="190"/>
        <v>0</v>
      </c>
      <c r="CM432" s="143">
        <f t="shared" si="190"/>
        <v>0</v>
      </c>
      <c r="CN432" s="143">
        <f t="shared" si="190"/>
        <v>0</v>
      </c>
      <c r="CO432" s="143">
        <f t="shared" si="190"/>
        <v>0</v>
      </c>
      <c r="CP432" s="143">
        <f t="shared" si="190"/>
        <v>0</v>
      </c>
      <c r="CQ432" s="143">
        <f t="shared" si="190"/>
        <v>0</v>
      </c>
      <c r="CR432" s="143">
        <f t="shared" si="190"/>
        <v>0</v>
      </c>
      <c r="CS432" s="143">
        <f t="shared" si="190"/>
        <v>0</v>
      </c>
      <c r="CT432" s="143">
        <f t="shared" si="190"/>
        <v>0</v>
      </c>
      <c r="CU432" s="143">
        <f t="shared" si="190"/>
        <v>0</v>
      </c>
      <c r="CV432" s="143">
        <f t="shared" si="190"/>
        <v>0</v>
      </c>
      <c r="CW432" s="238"/>
      <c r="CX432" s="238"/>
      <c r="CY432" s="238"/>
      <c r="CZ432" s="238"/>
      <c r="DA432" s="238"/>
      <c r="DB432" s="238"/>
      <c r="DC432" s="238"/>
      <c r="DD432" s="238"/>
      <c r="DE432" s="238"/>
      <c r="DF432" s="238"/>
    </row>
    <row r="433" spans="1:110" ht="15.75" customHeight="1">
      <c r="A433" s="331"/>
      <c r="B433" s="331"/>
      <c r="C433" s="284" t="s">
        <v>1131</v>
      </c>
      <c r="D433" s="284"/>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c r="AJ433" s="285"/>
      <c r="AK433" s="285"/>
      <c r="AL433" s="285"/>
      <c r="AM433" s="285"/>
      <c r="AN433" s="285"/>
      <c r="AO433" s="285"/>
      <c r="AP433" s="285"/>
      <c r="AQ433" s="285"/>
      <c r="AR433" s="285"/>
      <c r="AS433" s="285"/>
      <c r="AT433" s="285"/>
      <c r="AU433" s="285"/>
      <c r="AV433" s="285"/>
      <c r="AW433" s="285"/>
      <c r="AX433" s="285"/>
      <c r="AY433" s="285"/>
      <c r="AZ433" s="285"/>
      <c r="BA433" s="285"/>
      <c r="BB433" s="285"/>
      <c r="BC433" s="285"/>
      <c r="BD433" s="285"/>
      <c r="BE433" s="285"/>
      <c r="BF433" s="285"/>
      <c r="BG433" s="285"/>
      <c r="BH433" s="285"/>
      <c r="BI433" s="143">
        <f>COUNTIFS($K$7:$K$322,"Ngôn ngữ",BI$7:BI$322,"1")</f>
        <v>0</v>
      </c>
      <c r="BJ433" s="143">
        <f t="shared" ref="BJ433:CV433" si="191">COUNTIFS($K$7:$K$322,"Ngôn ngữ",BJ$7:BJ$322,"1")</f>
        <v>0</v>
      </c>
      <c r="BK433" s="143">
        <f t="shared" si="191"/>
        <v>0</v>
      </c>
      <c r="BL433" s="143">
        <f t="shared" si="191"/>
        <v>0</v>
      </c>
      <c r="BM433" s="143">
        <f t="shared" si="191"/>
        <v>0</v>
      </c>
      <c r="BN433" s="143">
        <f t="shared" si="191"/>
        <v>0</v>
      </c>
      <c r="BO433" s="143">
        <f t="shared" si="191"/>
        <v>0</v>
      </c>
      <c r="BP433" s="143">
        <f t="shared" si="191"/>
        <v>0</v>
      </c>
      <c r="BQ433" s="143">
        <f t="shared" si="191"/>
        <v>0</v>
      </c>
      <c r="BR433" s="143">
        <f t="shared" si="191"/>
        <v>0</v>
      </c>
      <c r="BS433" s="143">
        <f t="shared" si="191"/>
        <v>0</v>
      </c>
      <c r="BT433" s="143">
        <f t="shared" si="191"/>
        <v>0</v>
      </c>
      <c r="BU433" s="143">
        <f t="shared" si="191"/>
        <v>0</v>
      </c>
      <c r="BV433" s="143">
        <f t="shared" si="191"/>
        <v>0</v>
      </c>
      <c r="BW433" s="143">
        <f t="shared" si="191"/>
        <v>0</v>
      </c>
      <c r="BX433" s="143">
        <f t="shared" si="191"/>
        <v>0</v>
      </c>
      <c r="BY433" s="143">
        <f t="shared" si="191"/>
        <v>0</v>
      </c>
      <c r="BZ433" s="143">
        <f t="shared" si="191"/>
        <v>0</v>
      </c>
      <c r="CA433" s="143">
        <f t="shared" si="191"/>
        <v>0</v>
      </c>
      <c r="CB433" s="143">
        <f t="shared" si="191"/>
        <v>0</v>
      </c>
      <c r="CC433" s="143">
        <f t="shared" si="191"/>
        <v>0</v>
      </c>
      <c r="CD433" s="143">
        <f t="shared" si="191"/>
        <v>0</v>
      </c>
      <c r="CE433" s="143">
        <f t="shared" si="191"/>
        <v>0</v>
      </c>
      <c r="CF433" s="143">
        <f t="shared" si="191"/>
        <v>0</v>
      </c>
      <c r="CG433" s="143">
        <f t="shared" si="191"/>
        <v>0</v>
      </c>
      <c r="CH433" s="143">
        <f t="shared" si="191"/>
        <v>0</v>
      </c>
      <c r="CI433" s="143">
        <f t="shared" si="191"/>
        <v>0</v>
      </c>
      <c r="CJ433" s="143">
        <f t="shared" si="191"/>
        <v>0</v>
      </c>
      <c r="CK433" s="143">
        <f t="shared" si="191"/>
        <v>0</v>
      </c>
      <c r="CL433" s="143">
        <f t="shared" si="191"/>
        <v>0</v>
      </c>
      <c r="CM433" s="143">
        <f t="shared" si="191"/>
        <v>0</v>
      </c>
      <c r="CN433" s="143">
        <f t="shared" si="191"/>
        <v>0</v>
      </c>
      <c r="CO433" s="143">
        <f t="shared" si="191"/>
        <v>0</v>
      </c>
      <c r="CP433" s="143">
        <f t="shared" si="191"/>
        <v>0</v>
      </c>
      <c r="CQ433" s="143">
        <f t="shared" si="191"/>
        <v>0</v>
      </c>
      <c r="CR433" s="143">
        <f t="shared" si="191"/>
        <v>0</v>
      </c>
      <c r="CS433" s="143">
        <f t="shared" si="191"/>
        <v>0</v>
      </c>
      <c r="CT433" s="143">
        <f t="shared" si="191"/>
        <v>0</v>
      </c>
      <c r="CU433" s="143">
        <f t="shared" si="191"/>
        <v>0</v>
      </c>
      <c r="CV433" s="143">
        <f t="shared" si="191"/>
        <v>0</v>
      </c>
      <c r="CW433" s="238"/>
      <c r="CX433" s="238"/>
      <c r="CY433" s="238"/>
      <c r="CZ433" s="238"/>
      <c r="DA433" s="238"/>
      <c r="DB433" s="238"/>
      <c r="DC433" s="238"/>
      <c r="DD433" s="238"/>
      <c r="DE433" s="238"/>
      <c r="DF433" s="238"/>
    </row>
    <row r="434" spans="1:110" ht="15.75" customHeight="1">
      <c r="A434" s="331"/>
      <c r="B434" s="331"/>
      <c r="C434" s="284" t="s">
        <v>1132</v>
      </c>
      <c r="D434" s="284"/>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c r="AJ434" s="285"/>
      <c r="AK434" s="285"/>
      <c r="AL434" s="285"/>
      <c r="AM434" s="285"/>
      <c r="AN434" s="285"/>
      <c r="AO434" s="285"/>
      <c r="AP434" s="285"/>
      <c r="AQ434" s="285"/>
      <c r="AR434" s="285"/>
      <c r="AS434" s="285"/>
      <c r="AT434" s="285"/>
      <c r="AU434" s="285"/>
      <c r="AV434" s="285"/>
      <c r="AW434" s="285"/>
      <c r="AX434" s="285"/>
      <c r="AY434" s="285"/>
      <c r="AZ434" s="285"/>
      <c r="BA434" s="285"/>
      <c r="BB434" s="285"/>
      <c r="BC434" s="285"/>
      <c r="BD434" s="285"/>
      <c r="BE434" s="285"/>
      <c r="BF434" s="285"/>
      <c r="BG434" s="285"/>
      <c r="BH434" s="285"/>
      <c r="BI434" s="143">
        <f>COUNTIFS($K$7:$K$322,"Ngôn ngữ",BI$7:BI$322,"0")</f>
        <v>0</v>
      </c>
      <c r="BJ434" s="143">
        <f t="shared" ref="BJ434:CV434" si="192">COUNTIFS($K$7:$K$322,"Ngôn ngữ",BJ$7:BJ$322,"0")</f>
        <v>0</v>
      </c>
      <c r="BK434" s="143">
        <f t="shared" si="192"/>
        <v>0</v>
      </c>
      <c r="BL434" s="143">
        <f t="shared" si="192"/>
        <v>0</v>
      </c>
      <c r="BM434" s="143">
        <f t="shared" si="192"/>
        <v>0</v>
      </c>
      <c r="BN434" s="143">
        <f t="shared" si="192"/>
        <v>0</v>
      </c>
      <c r="BO434" s="143">
        <f t="shared" si="192"/>
        <v>0</v>
      </c>
      <c r="BP434" s="143">
        <f t="shared" si="192"/>
        <v>0</v>
      </c>
      <c r="BQ434" s="143">
        <f t="shared" si="192"/>
        <v>0</v>
      </c>
      <c r="BR434" s="143">
        <f t="shared" si="192"/>
        <v>0</v>
      </c>
      <c r="BS434" s="143">
        <f t="shared" si="192"/>
        <v>0</v>
      </c>
      <c r="BT434" s="143">
        <f t="shared" si="192"/>
        <v>0</v>
      </c>
      <c r="BU434" s="143">
        <f t="shared" si="192"/>
        <v>0</v>
      </c>
      <c r="BV434" s="143">
        <f t="shared" si="192"/>
        <v>0</v>
      </c>
      <c r="BW434" s="143">
        <f t="shared" si="192"/>
        <v>0</v>
      </c>
      <c r="BX434" s="143">
        <f t="shared" si="192"/>
        <v>0</v>
      </c>
      <c r="BY434" s="143">
        <f t="shared" si="192"/>
        <v>0</v>
      </c>
      <c r="BZ434" s="143">
        <f t="shared" si="192"/>
        <v>0</v>
      </c>
      <c r="CA434" s="143">
        <f t="shared" si="192"/>
        <v>0</v>
      </c>
      <c r="CB434" s="143">
        <f t="shared" si="192"/>
        <v>0</v>
      </c>
      <c r="CC434" s="143">
        <f t="shared" si="192"/>
        <v>0</v>
      </c>
      <c r="CD434" s="143">
        <f t="shared" si="192"/>
        <v>0</v>
      </c>
      <c r="CE434" s="143">
        <f t="shared" si="192"/>
        <v>0</v>
      </c>
      <c r="CF434" s="143">
        <f t="shared" si="192"/>
        <v>0</v>
      </c>
      <c r="CG434" s="143">
        <f t="shared" si="192"/>
        <v>0</v>
      </c>
      <c r="CH434" s="143">
        <f t="shared" si="192"/>
        <v>0</v>
      </c>
      <c r="CI434" s="143">
        <f t="shared" si="192"/>
        <v>0</v>
      </c>
      <c r="CJ434" s="143">
        <f t="shared" si="192"/>
        <v>0</v>
      </c>
      <c r="CK434" s="143">
        <f t="shared" si="192"/>
        <v>0</v>
      </c>
      <c r="CL434" s="143">
        <f t="shared" si="192"/>
        <v>0</v>
      </c>
      <c r="CM434" s="143">
        <f t="shared" si="192"/>
        <v>0</v>
      </c>
      <c r="CN434" s="143">
        <f t="shared" si="192"/>
        <v>0</v>
      </c>
      <c r="CO434" s="143">
        <f t="shared" si="192"/>
        <v>0</v>
      </c>
      <c r="CP434" s="143">
        <f t="shared" si="192"/>
        <v>0</v>
      </c>
      <c r="CQ434" s="143">
        <f t="shared" si="192"/>
        <v>0</v>
      </c>
      <c r="CR434" s="143">
        <f t="shared" si="192"/>
        <v>0</v>
      </c>
      <c r="CS434" s="143">
        <f t="shared" si="192"/>
        <v>0</v>
      </c>
      <c r="CT434" s="143">
        <f t="shared" si="192"/>
        <v>0</v>
      </c>
      <c r="CU434" s="143">
        <f t="shared" si="192"/>
        <v>0</v>
      </c>
      <c r="CV434" s="143">
        <f t="shared" si="192"/>
        <v>0</v>
      </c>
      <c r="CW434" s="238"/>
      <c r="CX434" s="238"/>
      <c r="CY434" s="238"/>
      <c r="CZ434" s="238"/>
      <c r="DA434" s="238"/>
      <c r="DB434" s="238"/>
      <c r="DC434" s="238"/>
      <c r="DD434" s="238"/>
      <c r="DE434" s="238"/>
      <c r="DF434" s="238"/>
    </row>
    <row r="435" spans="1:110">
      <c r="A435" s="331"/>
      <c r="B435" s="331"/>
      <c r="C435" s="284" t="s">
        <v>1273</v>
      </c>
      <c r="D435" s="284"/>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5"/>
      <c r="AD435" s="285"/>
      <c r="AE435" s="285"/>
      <c r="AF435" s="285"/>
      <c r="AG435" s="285"/>
      <c r="AH435" s="285"/>
      <c r="AI435" s="285"/>
      <c r="AJ435" s="285"/>
      <c r="AK435" s="285"/>
      <c r="AL435" s="285"/>
      <c r="AM435" s="285"/>
      <c r="AN435" s="285"/>
      <c r="AO435" s="285"/>
      <c r="AP435" s="285"/>
      <c r="AQ435" s="285"/>
      <c r="AR435" s="285"/>
      <c r="AS435" s="285"/>
      <c r="AT435" s="285"/>
      <c r="AU435" s="285"/>
      <c r="AV435" s="285"/>
      <c r="AW435" s="285"/>
      <c r="AX435" s="285"/>
      <c r="AY435" s="285"/>
      <c r="AZ435" s="285"/>
      <c r="BA435" s="285"/>
      <c r="BB435" s="285"/>
      <c r="BC435" s="285"/>
      <c r="BD435" s="285"/>
      <c r="BE435" s="285"/>
      <c r="BF435" s="285"/>
      <c r="BG435" s="285"/>
      <c r="BH435" s="285"/>
      <c r="BI435" s="143">
        <f>COUNTIFS($K$7:$K$322,"Ngôn ngữ",BI$7:BI$322,"kđg")</f>
        <v>0</v>
      </c>
      <c r="BJ435" s="143">
        <f t="shared" ref="BJ435:CV435" si="193">COUNTIFS($K$7:$K$322,"Ngôn ngữ",BJ$7:BJ$322,"kđg")</f>
        <v>0</v>
      </c>
      <c r="BK435" s="143">
        <f t="shared" si="193"/>
        <v>0</v>
      </c>
      <c r="BL435" s="143">
        <f t="shared" si="193"/>
        <v>0</v>
      </c>
      <c r="BM435" s="143">
        <f t="shared" si="193"/>
        <v>0</v>
      </c>
      <c r="BN435" s="143">
        <f t="shared" si="193"/>
        <v>0</v>
      </c>
      <c r="BO435" s="143">
        <f t="shared" si="193"/>
        <v>0</v>
      </c>
      <c r="BP435" s="143">
        <f t="shared" si="193"/>
        <v>0</v>
      </c>
      <c r="BQ435" s="143">
        <f t="shared" si="193"/>
        <v>0</v>
      </c>
      <c r="BR435" s="143">
        <f t="shared" si="193"/>
        <v>0</v>
      </c>
      <c r="BS435" s="143">
        <f t="shared" si="193"/>
        <v>0</v>
      </c>
      <c r="BT435" s="143">
        <f t="shared" si="193"/>
        <v>0</v>
      </c>
      <c r="BU435" s="143">
        <f t="shared" si="193"/>
        <v>0</v>
      </c>
      <c r="BV435" s="143">
        <f t="shared" si="193"/>
        <v>0</v>
      </c>
      <c r="BW435" s="143">
        <f t="shared" si="193"/>
        <v>0</v>
      </c>
      <c r="BX435" s="143">
        <f t="shared" si="193"/>
        <v>0</v>
      </c>
      <c r="BY435" s="143">
        <f t="shared" si="193"/>
        <v>0</v>
      </c>
      <c r="BZ435" s="143">
        <f t="shared" si="193"/>
        <v>0</v>
      </c>
      <c r="CA435" s="143">
        <f t="shared" si="193"/>
        <v>0</v>
      </c>
      <c r="CB435" s="143">
        <f t="shared" si="193"/>
        <v>0</v>
      </c>
      <c r="CC435" s="143">
        <f t="shared" si="193"/>
        <v>0</v>
      </c>
      <c r="CD435" s="143">
        <f t="shared" si="193"/>
        <v>0</v>
      </c>
      <c r="CE435" s="143">
        <f t="shared" si="193"/>
        <v>0</v>
      </c>
      <c r="CF435" s="143">
        <f t="shared" si="193"/>
        <v>0</v>
      </c>
      <c r="CG435" s="143">
        <f t="shared" si="193"/>
        <v>0</v>
      </c>
      <c r="CH435" s="143">
        <f t="shared" si="193"/>
        <v>0</v>
      </c>
      <c r="CI435" s="143">
        <f t="shared" si="193"/>
        <v>0</v>
      </c>
      <c r="CJ435" s="143">
        <f t="shared" si="193"/>
        <v>0</v>
      </c>
      <c r="CK435" s="143">
        <f t="shared" si="193"/>
        <v>0</v>
      </c>
      <c r="CL435" s="143">
        <f t="shared" si="193"/>
        <v>0</v>
      </c>
      <c r="CM435" s="143">
        <f t="shared" si="193"/>
        <v>0</v>
      </c>
      <c r="CN435" s="143">
        <f t="shared" si="193"/>
        <v>0</v>
      </c>
      <c r="CO435" s="143">
        <f t="shared" si="193"/>
        <v>0</v>
      </c>
      <c r="CP435" s="143">
        <f t="shared" si="193"/>
        <v>0</v>
      </c>
      <c r="CQ435" s="143">
        <f t="shared" si="193"/>
        <v>0</v>
      </c>
      <c r="CR435" s="143">
        <f t="shared" si="193"/>
        <v>0</v>
      </c>
      <c r="CS435" s="143">
        <f t="shared" si="193"/>
        <v>0</v>
      </c>
      <c r="CT435" s="143">
        <f t="shared" si="193"/>
        <v>0</v>
      </c>
      <c r="CU435" s="143">
        <f t="shared" si="193"/>
        <v>0</v>
      </c>
      <c r="CV435" s="143">
        <f t="shared" si="193"/>
        <v>0</v>
      </c>
      <c r="CW435" s="238"/>
      <c r="CX435" s="238"/>
      <c r="CY435" s="238"/>
      <c r="CZ435" s="238"/>
      <c r="DA435" s="238"/>
      <c r="DB435" s="238"/>
      <c r="DC435" s="238"/>
      <c r="DD435" s="238"/>
      <c r="DE435" s="238"/>
      <c r="DF435" s="238"/>
    </row>
    <row r="436" spans="1:110">
      <c r="A436" s="331"/>
      <c r="B436" s="331"/>
      <c r="C436" s="284" t="s">
        <v>1272</v>
      </c>
      <c r="D436" s="284"/>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285"/>
      <c r="AF436" s="285"/>
      <c r="AG436" s="285"/>
      <c r="AH436" s="285"/>
      <c r="AI436" s="285"/>
      <c r="AJ436" s="285"/>
      <c r="AK436" s="285"/>
      <c r="AL436" s="285"/>
      <c r="AM436" s="285"/>
      <c r="AN436" s="285"/>
      <c r="AO436" s="285"/>
      <c r="AP436" s="285"/>
      <c r="AQ436" s="285"/>
      <c r="AR436" s="285"/>
      <c r="AS436" s="285"/>
      <c r="AT436" s="285"/>
      <c r="AU436" s="285"/>
      <c r="AV436" s="285"/>
      <c r="AW436" s="285"/>
      <c r="AX436" s="285"/>
      <c r="AY436" s="285"/>
      <c r="AZ436" s="285"/>
      <c r="BA436" s="285"/>
      <c r="BB436" s="285"/>
      <c r="BC436" s="285"/>
      <c r="BD436" s="285"/>
      <c r="BE436" s="285"/>
      <c r="BF436" s="285"/>
      <c r="BG436" s="285"/>
      <c r="BH436" s="285"/>
      <c r="BI436" s="144" t="e">
        <f>BI435/(BI432+BI433+BI434+BI435)</f>
        <v>#DIV/0!</v>
      </c>
      <c r="BJ436" s="144" t="e">
        <f t="shared" ref="BJ436:CV436" si="194">BJ435/(BJ432+BJ433+BJ434+BJ435)</f>
        <v>#DIV/0!</v>
      </c>
      <c r="BK436" s="144" t="e">
        <f t="shared" si="194"/>
        <v>#DIV/0!</v>
      </c>
      <c r="BL436" s="144" t="e">
        <f t="shared" si="194"/>
        <v>#DIV/0!</v>
      </c>
      <c r="BM436" s="144" t="e">
        <f t="shared" si="194"/>
        <v>#DIV/0!</v>
      </c>
      <c r="BN436" s="144" t="e">
        <f t="shared" si="194"/>
        <v>#DIV/0!</v>
      </c>
      <c r="BO436" s="144" t="e">
        <f t="shared" si="194"/>
        <v>#DIV/0!</v>
      </c>
      <c r="BP436" s="144" t="e">
        <f t="shared" si="194"/>
        <v>#DIV/0!</v>
      </c>
      <c r="BQ436" s="144" t="e">
        <f t="shared" si="194"/>
        <v>#DIV/0!</v>
      </c>
      <c r="BR436" s="144" t="e">
        <f t="shared" si="194"/>
        <v>#DIV/0!</v>
      </c>
      <c r="BS436" s="144" t="e">
        <f t="shared" si="194"/>
        <v>#DIV/0!</v>
      </c>
      <c r="BT436" s="144" t="e">
        <f t="shared" si="194"/>
        <v>#DIV/0!</v>
      </c>
      <c r="BU436" s="144" t="e">
        <f t="shared" si="194"/>
        <v>#DIV/0!</v>
      </c>
      <c r="BV436" s="144" t="e">
        <f t="shared" si="194"/>
        <v>#DIV/0!</v>
      </c>
      <c r="BW436" s="144" t="e">
        <f t="shared" si="194"/>
        <v>#DIV/0!</v>
      </c>
      <c r="BX436" s="144" t="e">
        <f t="shared" si="194"/>
        <v>#DIV/0!</v>
      </c>
      <c r="BY436" s="144" t="e">
        <f t="shared" si="194"/>
        <v>#DIV/0!</v>
      </c>
      <c r="BZ436" s="144" t="e">
        <f t="shared" si="194"/>
        <v>#DIV/0!</v>
      </c>
      <c r="CA436" s="144" t="e">
        <f t="shared" si="194"/>
        <v>#DIV/0!</v>
      </c>
      <c r="CB436" s="144" t="e">
        <f t="shared" si="194"/>
        <v>#DIV/0!</v>
      </c>
      <c r="CC436" s="144" t="e">
        <f t="shared" si="194"/>
        <v>#DIV/0!</v>
      </c>
      <c r="CD436" s="144" t="e">
        <f t="shared" si="194"/>
        <v>#DIV/0!</v>
      </c>
      <c r="CE436" s="144" t="e">
        <f t="shared" si="194"/>
        <v>#DIV/0!</v>
      </c>
      <c r="CF436" s="144" t="e">
        <f t="shared" si="194"/>
        <v>#DIV/0!</v>
      </c>
      <c r="CG436" s="144" t="e">
        <f t="shared" si="194"/>
        <v>#DIV/0!</v>
      </c>
      <c r="CH436" s="144" t="e">
        <f t="shared" si="194"/>
        <v>#DIV/0!</v>
      </c>
      <c r="CI436" s="144" t="e">
        <f t="shared" si="194"/>
        <v>#DIV/0!</v>
      </c>
      <c r="CJ436" s="144" t="e">
        <f t="shared" si="194"/>
        <v>#DIV/0!</v>
      </c>
      <c r="CK436" s="144" t="e">
        <f t="shared" si="194"/>
        <v>#DIV/0!</v>
      </c>
      <c r="CL436" s="144" t="e">
        <f t="shared" si="194"/>
        <v>#DIV/0!</v>
      </c>
      <c r="CM436" s="144" t="e">
        <f t="shared" si="194"/>
        <v>#DIV/0!</v>
      </c>
      <c r="CN436" s="144" t="e">
        <f t="shared" si="194"/>
        <v>#DIV/0!</v>
      </c>
      <c r="CO436" s="144" t="e">
        <f t="shared" si="194"/>
        <v>#DIV/0!</v>
      </c>
      <c r="CP436" s="144" t="e">
        <f t="shared" si="194"/>
        <v>#DIV/0!</v>
      </c>
      <c r="CQ436" s="144" t="e">
        <f t="shared" si="194"/>
        <v>#DIV/0!</v>
      </c>
      <c r="CR436" s="144" t="e">
        <f t="shared" si="194"/>
        <v>#DIV/0!</v>
      </c>
      <c r="CS436" s="144" t="e">
        <f t="shared" si="194"/>
        <v>#DIV/0!</v>
      </c>
      <c r="CT436" s="144" t="e">
        <f t="shared" si="194"/>
        <v>#DIV/0!</v>
      </c>
      <c r="CU436" s="144" t="e">
        <f t="shared" si="194"/>
        <v>#DIV/0!</v>
      </c>
      <c r="CV436" s="144" t="e">
        <f t="shared" si="194"/>
        <v>#DIV/0!</v>
      </c>
      <c r="CW436" s="238"/>
      <c r="CX436" s="238"/>
      <c r="CY436" s="238"/>
      <c r="CZ436" s="238"/>
      <c r="DA436" s="238"/>
      <c r="DB436" s="238"/>
      <c r="DC436" s="238"/>
      <c r="DD436" s="238"/>
      <c r="DE436" s="238"/>
      <c r="DF436" s="238"/>
    </row>
    <row r="437" spans="1:110" ht="15.75" customHeight="1">
      <c r="A437" s="331"/>
      <c r="B437" s="331"/>
      <c r="C437" s="295" t="s">
        <v>1313</v>
      </c>
      <c r="D437" s="29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285"/>
      <c r="AF437" s="285"/>
      <c r="AG437" s="285"/>
      <c r="AH437" s="285"/>
      <c r="AI437" s="285"/>
      <c r="AJ437" s="285"/>
      <c r="AK437" s="285"/>
      <c r="AL437" s="285"/>
      <c r="AM437" s="285"/>
      <c r="AN437" s="285"/>
      <c r="AO437" s="285"/>
      <c r="AP437" s="285"/>
      <c r="AQ437" s="285"/>
      <c r="AR437" s="285"/>
      <c r="AS437" s="285"/>
      <c r="AT437" s="285"/>
      <c r="AU437" s="285"/>
      <c r="AV437" s="285"/>
      <c r="AW437" s="285"/>
      <c r="AX437" s="285"/>
      <c r="AY437" s="285"/>
      <c r="AZ437" s="285"/>
      <c r="BA437" s="285"/>
      <c r="BB437" s="285"/>
      <c r="BC437" s="285"/>
      <c r="BD437" s="285"/>
      <c r="BE437" s="285"/>
      <c r="BF437" s="285"/>
      <c r="BG437" s="285"/>
      <c r="BH437" s="285"/>
      <c r="BI437" s="145" t="e">
        <f>(((BI432*2)+(BI433*1)+(BI434*0)))/(BI432+BI433+BI434)</f>
        <v>#DIV/0!</v>
      </c>
      <c r="BJ437" s="145" t="e">
        <f t="shared" ref="BJ437:CV437" si="195">(((BJ432*2)+(BJ433*1)+(BJ434*0)))/(BJ432+BJ433+BJ434)</f>
        <v>#DIV/0!</v>
      </c>
      <c r="BK437" s="145" t="e">
        <f t="shared" si="195"/>
        <v>#DIV/0!</v>
      </c>
      <c r="BL437" s="145" t="e">
        <f t="shared" si="195"/>
        <v>#DIV/0!</v>
      </c>
      <c r="BM437" s="145" t="e">
        <f t="shared" si="195"/>
        <v>#DIV/0!</v>
      </c>
      <c r="BN437" s="145" t="e">
        <f t="shared" si="195"/>
        <v>#DIV/0!</v>
      </c>
      <c r="BO437" s="145" t="e">
        <f t="shared" si="195"/>
        <v>#DIV/0!</v>
      </c>
      <c r="BP437" s="145" t="e">
        <f t="shared" si="195"/>
        <v>#DIV/0!</v>
      </c>
      <c r="BQ437" s="145" t="e">
        <f t="shared" si="195"/>
        <v>#DIV/0!</v>
      </c>
      <c r="BR437" s="145" t="e">
        <f t="shared" si="195"/>
        <v>#DIV/0!</v>
      </c>
      <c r="BS437" s="145" t="e">
        <f t="shared" si="195"/>
        <v>#DIV/0!</v>
      </c>
      <c r="BT437" s="145" t="e">
        <f t="shared" si="195"/>
        <v>#DIV/0!</v>
      </c>
      <c r="BU437" s="145" t="e">
        <f t="shared" si="195"/>
        <v>#DIV/0!</v>
      </c>
      <c r="BV437" s="145" t="e">
        <f t="shared" si="195"/>
        <v>#DIV/0!</v>
      </c>
      <c r="BW437" s="145" t="e">
        <f t="shared" si="195"/>
        <v>#DIV/0!</v>
      </c>
      <c r="BX437" s="145" t="e">
        <f t="shared" si="195"/>
        <v>#DIV/0!</v>
      </c>
      <c r="BY437" s="145" t="e">
        <f t="shared" si="195"/>
        <v>#DIV/0!</v>
      </c>
      <c r="BZ437" s="145" t="e">
        <f t="shared" si="195"/>
        <v>#DIV/0!</v>
      </c>
      <c r="CA437" s="145" t="e">
        <f t="shared" si="195"/>
        <v>#DIV/0!</v>
      </c>
      <c r="CB437" s="145" t="e">
        <f t="shared" si="195"/>
        <v>#DIV/0!</v>
      </c>
      <c r="CC437" s="145" t="e">
        <f t="shared" si="195"/>
        <v>#DIV/0!</v>
      </c>
      <c r="CD437" s="145" t="e">
        <f t="shared" si="195"/>
        <v>#DIV/0!</v>
      </c>
      <c r="CE437" s="145" t="e">
        <f t="shared" si="195"/>
        <v>#DIV/0!</v>
      </c>
      <c r="CF437" s="145" t="e">
        <f t="shared" si="195"/>
        <v>#DIV/0!</v>
      </c>
      <c r="CG437" s="145" t="e">
        <f t="shared" si="195"/>
        <v>#DIV/0!</v>
      </c>
      <c r="CH437" s="145" t="e">
        <f t="shared" si="195"/>
        <v>#DIV/0!</v>
      </c>
      <c r="CI437" s="145" t="e">
        <f t="shared" si="195"/>
        <v>#DIV/0!</v>
      </c>
      <c r="CJ437" s="145" t="e">
        <f t="shared" si="195"/>
        <v>#DIV/0!</v>
      </c>
      <c r="CK437" s="145" t="e">
        <f t="shared" si="195"/>
        <v>#DIV/0!</v>
      </c>
      <c r="CL437" s="145" t="e">
        <f t="shared" si="195"/>
        <v>#DIV/0!</v>
      </c>
      <c r="CM437" s="145" t="e">
        <f t="shared" si="195"/>
        <v>#DIV/0!</v>
      </c>
      <c r="CN437" s="145" t="e">
        <f t="shared" si="195"/>
        <v>#DIV/0!</v>
      </c>
      <c r="CO437" s="145" t="e">
        <f t="shared" si="195"/>
        <v>#DIV/0!</v>
      </c>
      <c r="CP437" s="145" t="e">
        <f t="shared" si="195"/>
        <v>#DIV/0!</v>
      </c>
      <c r="CQ437" s="145" t="e">
        <f t="shared" si="195"/>
        <v>#DIV/0!</v>
      </c>
      <c r="CR437" s="145" t="e">
        <f t="shared" si="195"/>
        <v>#DIV/0!</v>
      </c>
      <c r="CS437" s="145" t="e">
        <f t="shared" si="195"/>
        <v>#DIV/0!</v>
      </c>
      <c r="CT437" s="145" t="e">
        <f t="shared" si="195"/>
        <v>#DIV/0!</v>
      </c>
      <c r="CU437" s="145" t="e">
        <f t="shared" si="195"/>
        <v>#DIV/0!</v>
      </c>
      <c r="CV437" s="145" t="e">
        <f t="shared" si="195"/>
        <v>#DIV/0!</v>
      </c>
      <c r="CW437" s="296">
        <f>COUNTIF(BI438:CV438,"Đ")</f>
        <v>0</v>
      </c>
      <c r="CX437" s="297" t="e">
        <f>CW437/(CW437+CY437+DA437+DC437)</f>
        <v>#DIV/0!</v>
      </c>
      <c r="CY437" s="298">
        <f>COUNTIF(BI438:CV438,"CCG")</f>
        <v>0</v>
      </c>
      <c r="CZ437" s="297" t="e">
        <f>CY437/(CW437+CY437+DA437+DC437)</f>
        <v>#DIV/0!</v>
      </c>
      <c r="DA437" s="298">
        <f>COUNTIF(BI438:CV438,"CĐ")</f>
        <v>0</v>
      </c>
      <c r="DB437" s="297" t="e">
        <f>DA437/(CW437+CY437+DA437+DC437)</f>
        <v>#DIV/0!</v>
      </c>
      <c r="DC437" s="298">
        <f>COUNTIF(BI438:CV438,"KĐG")</f>
        <v>0</v>
      </c>
      <c r="DD437" s="297" t="e">
        <f>DC437/(CW437+CY437+DA437+DC437)</f>
        <v>#DIV/0!</v>
      </c>
      <c r="DE437" s="299" t="e">
        <f>(((CW437*2)+(CY437*1)+(DA437*0)))/(CW437+CY437+DA437)</f>
        <v>#DIV/0!</v>
      </c>
      <c r="DF437" s="300" t="e">
        <f>IF(DD437&gt;=50%,"KĐG",IF(DE437&gt;=1.6,"Đạt",IF(DE437&gt;=1,"Cần cố gắng","Chưa đạt")))</f>
        <v>#DIV/0!</v>
      </c>
    </row>
    <row r="438" spans="1:110">
      <c r="A438" s="331"/>
      <c r="B438" s="331"/>
      <c r="C438" s="295"/>
      <c r="D438" s="29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c r="AJ438" s="285"/>
      <c r="AK438" s="285"/>
      <c r="AL438" s="285"/>
      <c r="AM438" s="285"/>
      <c r="AN438" s="285"/>
      <c r="AO438" s="285"/>
      <c r="AP438" s="285"/>
      <c r="AQ438" s="285"/>
      <c r="AR438" s="285"/>
      <c r="AS438" s="285"/>
      <c r="AT438" s="285"/>
      <c r="AU438" s="285"/>
      <c r="AV438" s="285"/>
      <c r="AW438" s="285"/>
      <c r="AX438" s="285"/>
      <c r="AY438" s="285"/>
      <c r="AZ438" s="285"/>
      <c r="BA438" s="285"/>
      <c r="BB438" s="285"/>
      <c r="BC438" s="285"/>
      <c r="BD438" s="285"/>
      <c r="BE438" s="285"/>
      <c r="BF438" s="285"/>
      <c r="BG438" s="285"/>
      <c r="BH438" s="285"/>
      <c r="BI438" s="145" t="e">
        <f>IF(BI436&gt;=50%,"KĐG",IF(BI437&gt;=1.6,"Đ",IF(BI437&gt;=1,"CCG","CĐ")))</f>
        <v>#DIV/0!</v>
      </c>
      <c r="BJ438" s="145" t="e">
        <f t="shared" ref="BJ438:CV438" si="196">IF(BJ436&gt;=50%,"KĐG",IF(BJ437&gt;=1.6,"Đ",IF(BJ437&gt;=1,"CCG","CĐ")))</f>
        <v>#DIV/0!</v>
      </c>
      <c r="BK438" s="145" t="e">
        <f t="shared" si="196"/>
        <v>#DIV/0!</v>
      </c>
      <c r="BL438" s="145" t="e">
        <f t="shared" si="196"/>
        <v>#DIV/0!</v>
      </c>
      <c r="BM438" s="145" t="e">
        <f t="shared" si="196"/>
        <v>#DIV/0!</v>
      </c>
      <c r="BN438" s="145" t="e">
        <f t="shared" si="196"/>
        <v>#DIV/0!</v>
      </c>
      <c r="BO438" s="145" t="e">
        <f t="shared" si="196"/>
        <v>#DIV/0!</v>
      </c>
      <c r="BP438" s="145" t="e">
        <f t="shared" si="196"/>
        <v>#DIV/0!</v>
      </c>
      <c r="BQ438" s="145" t="e">
        <f t="shared" si="196"/>
        <v>#DIV/0!</v>
      </c>
      <c r="BR438" s="145" t="e">
        <f t="shared" si="196"/>
        <v>#DIV/0!</v>
      </c>
      <c r="BS438" s="145" t="e">
        <f t="shared" si="196"/>
        <v>#DIV/0!</v>
      </c>
      <c r="BT438" s="145" t="e">
        <f t="shared" si="196"/>
        <v>#DIV/0!</v>
      </c>
      <c r="BU438" s="145" t="e">
        <f t="shared" si="196"/>
        <v>#DIV/0!</v>
      </c>
      <c r="BV438" s="145" t="e">
        <f t="shared" si="196"/>
        <v>#DIV/0!</v>
      </c>
      <c r="BW438" s="145" t="e">
        <f t="shared" si="196"/>
        <v>#DIV/0!</v>
      </c>
      <c r="BX438" s="145" t="e">
        <f t="shared" si="196"/>
        <v>#DIV/0!</v>
      </c>
      <c r="BY438" s="145" t="e">
        <f t="shared" si="196"/>
        <v>#DIV/0!</v>
      </c>
      <c r="BZ438" s="145" t="e">
        <f t="shared" si="196"/>
        <v>#DIV/0!</v>
      </c>
      <c r="CA438" s="145" t="e">
        <f t="shared" si="196"/>
        <v>#DIV/0!</v>
      </c>
      <c r="CB438" s="145" t="e">
        <f t="shared" si="196"/>
        <v>#DIV/0!</v>
      </c>
      <c r="CC438" s="145" t="e">
        <f t="shared" si="196"/>
        <v>#DIV/0!</v>
      </c>
      <c r="CD438" s="145" t="e">
        <f t="shared" si="196"/>
        <v>#DIV/0!</v>
      </c>
      <c r="CE438" s="145" t="e">
        <f t="shared" si="196"/>
        <v>#DIV/0!</v>
      </c>
      <c r="CF438" s="145" t="e">
        <f t="shared" si="196"/>
        <v>#DIV/0!</v>
      </c>
      <c r="CG438" s="145" t="e">
        <f t="shared" si="196"/>
        <v>#DIV/0!</v>
      </c>
      <c r="CH438" s="145" t="e">
        <f t="shared" si="196"/>
        <v>#DIV/0!</v>
      </c>
      <c r="CI438" s="145" t="e">
        <f t="shared" si="196"/>
        <v>#DIV/0!</v>
      </c>
      <c r="CJ438" s="145" t="e">
        <f t="shared" si="196"/>
        <v>#DIV/0!</v>
      </c>
      <c r="CK438" s="145" t="e">
        <f t="shared" si="196"/>
        <v>#DIV/0!</v>
      </c>
      <c r="CL438" s="145" t="e">
        <f t="shared" si="196"/>
        <v>#DIV/0!</v>
      </c>
      <c r="CM438" s="145" t="e">
        <f t="shared" si="196"/>
        <v>#DIV/0!</v>
      </c>
      <c r="CN438" s="145" t="e">
        <f t="shared" si="196"/>
        <v>#DIV/0!</v>
      </c>
      <c r="CO438" s="145" t="e">
        <f t="shared" si="196"/>
        <v>#DIV/0!</v>
      </c>
      <c r="CP438" s="145" t="e">
        <f t="shared" si="196"/>
        <v>#DIV/0!</v>
      </c>
      <c r="CQ438" s="145" t="e">
        <f t="shared" si="196"/>
        <v>#DIV/0!</v>
      </c>
      <c r="CR438" s="145" t="e">
        <f t="shared" si="196"/>
        <v>#DIV/0!</v>
      </c>
      <c r="CS438" s="145" t="e">
        <f t="shared" si="196"/>
        <v>#DIV/0!</v>
      </c>
      <c r="CT438" s="145" t="e">
        <f t="shared" si="196"/>
        <v>#DIV/0!</v>
      </c>
      <c r="CU438" s="145" t="e">
        <f t="shared" si="196"/>
        <v>#DIV/0!</v>
      </c>
      <c r="CV438" s="145" t="e">
        <f t="shared" si="196"/>
        <v>#DIV/0!</v>
      </c>
      <c r="CW438" s="296"/>
      <c r="CX438" s="297"/>
      <c r="CY438" s="298"/>
      <c r="CZ438" s="297"/>
      <c r="DA438" s="298"/>
      <c r="DB438" s="297"/>
      <c r="DC438" s="298"/>
      <c r="DD438" s="297"/>
      <c r="DE438" s="299"/>
      <c r="DF438" s="301"/>
    </row>
    <row r="439" spans="1:110" ht="15.75" customHeight="1">
      <c r="A439" s="331"/>
      <c r="B439" s="331" t="s">
        <v>1169</v>
      </c>
      <c r="C439" s="269" t="s">
        <v>1130</v>
      </c>
      <c r="D439" s="269"/>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c r="AA439" s="270"/>
      <c r="AB439" s="270"/>
      <c r="AC439" s="270"/>
      <c r="AD439" s="270"/>
      <c r="AE439" s="270"/>
      <c r="AF439" s="270"/>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c r="BC439" s="270"/>
      <c r="BD439" s="270"/>
      <c r="BE439" s="270"/>
      <c r="BF439" s="270"/>
      <c r="BG439" s="270"/>
      <c r="BH439" s="270"/>
      <c r="BI439" s="146">
        <f>COUNTIFS($K$7:$K$322,"TCKNXH",BI$7:BI$322,"2")</f>
        <v>0</v>
      </c>
      <c r="BJ439" s="146">
        <f t="shared" ref="BJ439:CV439" si="197">COUNTIFS($K$7:$K$322,"TCKNXH",BJ$7:BJ$322,"2")</f>
        <v>0</v>
      </c>
      <c r="BK439" s="146">
        <f t="shared" si="197"/>
        <v>0</v>
      </c>
      <c r="BL439" s="146">
        <f t="shared" si="197"/>
        <v>0</v>
      </c>
      <c r="BM439" s="146">
        <f t="shared" si="197"/>
        <v>0</v>
      </c>
      <c r="BN439" s="146">
        <f t="shared" si="197"/>
        <v>0</v>
      </c>
      <c r="BO439" s="146">
        <f t="shared" si="197"/>
        <v>0</v>
      </c>
      <c r="BP439" s="146">
        <f t="shared" si="197"/>
        <v>0</v>
      </c>
      <c r="BQ439" s="146">
        <f t="shared" si="197"/>
        <v>0</v>
      </c>
      <c r="BR439" s="146">
        <f t="shared" si="197"/>
        <v>0</v>
      </c>
      <c r="BS439" s="146">
        <f t="shared" si="197"/>
        <v>0</v>
      </c>
      <c r="BT439" s="146">
        <f t="shared" si="197"/>
        <v>0</v>
      </c>
      <c r="BU439" s="146">
        <f t="shared" si="197"/>
        <v>0</v>
      </c>
      <c r="BV439" s="146">
        <f t="shared" si="197"/>
        <v>0</v>
      </c>
      <c r="BW439" s="146">
        <f t="shared" si="197"/>
        <v>0</v>
      </c>
      <c r="BX439" s="146">
        <f t="shared" si="197"/>
        <v>0</v>
      </c>
      <c r="BY439" s="146">
        <f t="shared" si="197"/>
        <v>0</v>
      </c>
      <c r="BZ439" s="146">
        <f t="shared" si="197"/>
        <v>0</v>
      </c>
      <c r="CA439" s="146">
        <f t="shared" si="197"/>
        <v>0</v>
      </c>
      <c r="CB439" s="146">
        <f t="shared" si="197"/>
        <v>0</v>
      </c>
      <c r="CC439" s="146">
        <f t="shared" si="197"/>
        <v>0</v>
      </c>
      <c r="CD439" s="146">
        <f t="shared" si="197"/>
        <v>0</v>
      </c>
      <c r="CE439" s="146">
        <f t="shared" si="197"/>
        <v>0</v>
      </c>
      <c r="CF439" s="146">
        <f t="shared" si="197"/>
        <v>0</v>
      </c>
      <c r="CG439" s="146">
        <f t="shared" si="197"/>
        <v>0</v>
      </c>
      <c r="CH439" s="146">
        <f t="shared" si="197"/>
        <v>0</v>
      </c>
      <c r="CI439" s="146">
        <f t="shared" si="197"/>
        <v>0</v>
      </c>
      <c r="CJ439" s="146">
        <f t="shared" si="197"/>
        <v>0</v>
      </c>
      <c r="CK439" s="146">
        <f t="shared" si="197"/>
        <v>0</v>
      </c>
      <c r="CL439" s="146">
        <f t="shared" si="197"/>
        <v>0</v>
      </c>
      <c r="CM439" s="146">
        <f t="shared" si="197"/>
        <v>0</v>
      </c>
      <c r="CN439" s="146">
        <f t="shared" si="197"/>
        <v>0</v>
      </c>
      <c r="CO439" s="146">
        <f t="shared" si="197"/>
        <v>0</v>
      </c>
      <c r="CP439" s="146">
        <f t="shared" si="197"/>
        <v>0</v>
      </c>
      <c r="CQ439" s="146">
        <f t="shared" si="197"/>
        <v>0</v>
      </c>
      <c r="CR439" s="146">
        <f t="shared" si="197"/>
        <v>0</v>
      </c>
      <c r="CS439" s="146">
        <f t="shared" si="197"/>
        <v>0</v>
      </c>
      <c r="CT439" s="146">
        <f t="shared" si="197"/>
        <v>0</v>
      </c>
      <c r="CU439" s="146">
        <f t="shared" si="197"/>
        <v>0</v>
      </c>
      <c r="CV439" s="146">
        <f t="shared" si="197"/>
        <v>0</v>
      </c>
      <c r="CW439" s="252"/>
      <c r="CX439" s="252"/>
      <c r="CY439" s="252"/>
      <c r="CZ439" s="252"/>
      <c r="DA439" s="252"/>
      <c r="DB439" s="252"/>
      <c r="DC439" s="252"/>
      <c r="DD439" s="252"/>
      <c r="DE439" s="252"/>
      <c r="DF439" s="252"/>
    </row>
    <row r="440" spans="1:110" ht="15.75" customHeight="1">
      <c r="A440" s="331"/>
      <c r="B440" s="331"/>
      <c r="C440" s="269" t="s">
        <v>1131</v>
      </c>
      <c r="D440" s="269"/>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c r="AA440" s="270"/>
      <c r="AB440" s="270"/>
      <c r="AC440" s="270"/>
      <c r="AD440" s="270"/>
      <c r="AE440" s="270"/>
      <c r="AF440" s="270"/>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c r="BC440" s="270"/>
      <c r="BD440" s="270"/>
      <c r="BE440" s="270"/>
      <c r="BF440" s="270"/>
      <c r="BG440" s="270"/>
      <c r="BH440" s="270"/>
      <c r="BI440" s="146">
        <f>COUNTIFS($K$7:$K$322,"TCKNXH",BI$7:BI$322,"1")</f>
        <v>0</v>
      </c>
      <c r="BJ440" s="146">
        <f t="shared" ref="BJ440:CV440" si="198">COUNTIFS($K$7:$K$322,"TCKNXH",BJ$7:BJ$322,"1")</f>
        <v>0</v>
      </c>
      <c r="BK440" s="146">
        <f t="shared" si="198"/>
        <v>0</v>
      </c>
      <c r="BL440" s="146">
        <f t="shared" si="198"/>
        <v>0</v>
      </c>
      <c r="BM440" s="146">
        <f t="shared" si="198"/>
        <v>0</v>
      </c>
      <c r="BN440" s="146">
        <f t="shared" si="198"/>
        <v>0</v>
      </c>
      <c r="BO440" s="146">
        <f t="shared" si="198"/>
        <v>0</v>
      </c>
      <c r="BP440" s="146">
        <f t="shared" si="198"/>
        <v>0</v>
      </c>
      <c r="BQ440" s="146">
        <f t="shared" si="198"/>
        <v>0</v>
      </c>
      <c r="BR440" s="146">
        <f t="shared" si="198"/>
        <v>0</v>
      </c>
      <c r="BS440" s="146">
        <f t="shared" si="198"/>
        <v>0</v>
      </c>
      <c r="BT440" s="146">
        <f t="shared" si="198"/>
        <v>0</v>
      </c>
      <c r="BU440" s="146">
        <f t="shared" si="198"/>
        <v>0</v>
      </c>
      <c r="BV440" s="146">
        <f t="shared" si="198"/>
        <v>0</v>
      </c>
      <c r="BW440" s="146">
        <f t="shared" si="198"/>
        <v>0</v>
      </c>
      <c r="BX440" s="146">
        <f t="shared" si="198"/>
        <v>0</v>
      </c>
      <c r="BY440" s="146">
        <f t="shared" si="198"/>
        <v>0</v>
      </c>
      <c r="BZ440" s="146">
        <f t="shared" si="198"/>
        <v>0</v>
      </c>
      <c r="CA440" s="146">
        <f t="shared" si="198"/>
        <v>0</v>
      </c>
      <c r="CB440" s="146">
        <f t="shared" si="198"/>
        <v>0</v>
      </c>
      <c r="CC440" s="146">
        <f t="shared" si="198"/>
        <v>0</v>
      </c>
      <c r="CD440" s="146">
        <f t="shared" si="198"/>
        <v>0</v>
      </c>
      <c r="CE440" s="146">
        <f t="shared" si="198"/>
        <v>0</v>
      </c>
      <c r="CF440" s="146">
        <f t="shared" si="198"/>
        <v>0</v>
      </c>
      <c r="CG440" s="146">
        <f t="shared" si="198"/>
        <v>0</v>
      </c>
      <c r="CH440" s="146">
        <f t="shared" si="198"/>
        <v>0</v>
      </c>
      <c r="CI440" s="146">
        <f t="shared" si="198"/>
        <v>0</v>
      </c>
      <c r="CJ440" s="146">
        <f t="shared" si="198"/>
        <v>0</v>
      </c>
      <c r="CK440" s="146">
        <f t="shared" si="198"/>
        <v>0</v>
      </c>
      <c r="CL440" s="146">
        <f t="shared" si="198"/>
        <v>0</v>
      </c>
      <c r="CM440" s="146">
        <f t="shared" si="198"/>
        <v>0</v>
      </c>
      <c r="CN440" s="146">
        <f t="shared" si="198"/>
        <v>0</v>
      </c>
      <c r="CO440" s="146">
        <f t="shared" si="198"/>
        <v>0</v>
      </c>
      <c r="CP440" s="146">
        <f t="shared" si="198"/>
        <v>0</v>
      </c>
      <c r="CQ440" s="146">
        <f t="shared" si="198"/>
        <v>0</v>
      </c>
      <c r="CR440" s="146">
        <f t="shared" si="198"/>
        <v>0</v>
      </c>
      <c r="CS440" s="146">
        <f t="shared" si="198"/>
        <v>0</v>
      </c>
      <c r="CT440" s="146">
        <f t="shared" si="198"/>
        <v>0</v>
      </c>
      <c r="CU440" s="146">
        <f t="shared" si="198"/>
        <v>0</v>
      </c>
      <c r="CV440" s="146">
        <f t="shared" si="198"/>
        <v>0</v>
      </c>
      <c r="CW440" s="252"/>
      <c r="CX440" s="252"/>
      <c r="CY440" s="252"/>
      <c r="CZ440" s="252"/>
      <c r="DA440" s="252"/>
      <c r="DB440" s="252"/>
      <c r="DC440" s="252"/>
      <c r="DD440" s="252"/>
      <c r="DE440" s="252"/>
      <c r="DF440" s="252"/>
    </row>
    <row r="441" spans="1:110" ht="15.75" customHeight="1">
      <c r="A441" s="331"/>
      <c r="B441" s="331"/>
      <c r="C441" s="269" t="s">
        <v>1132</v>
      </c>
      <c r="D441" s="269"/>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c r="AA441" s="270"/>
      <c r="AB441" s="270"/>
      <c r="AC441" s="270"/>
      <c r="AD441" s="270"/>
      <c r="AE441" s="270"/>
      <c r="AF441" s="270"/>
      <c r="AG441" s="270"/>
      <c r="AH441" s="270"/>
      <c r="AI441" s="270"/>
      <c r="AJ441" s="270"/>
      <c r="AK441" s="270"/>
      <c r="AL441" s="270"/>
      <c r="AM441" s="270"/>
      <c r="AN441" s="270"/>
      <c r="AO441" s="270"/>
      <c r="AP441" s="270"/>
      <c r="AQ441" s="270"/>
      <c r="AR441" s="270"/>
      <c r="AS441" s="270"/>
      <c r="AT441" s="270"/>
      <c r="AU441" s="270"/>
      <c r="AV441" s="270"/>
      <c r="AW441" s="270"/>
      <c r="AX441" s="270"/>
      <c r="AY441" s="270"/>
      <c r="AZ441" s="270"/>
      <c r="BA441" s="270"/>
      <c r="BB441" s="270"/>
      <c r="BC441" s="270"/>
      <c r="BD441" s="270"/>
      <c r="BE441" s="270"/>
      <c r="BF441" s="270"/>
      <c r="BG441" s="270"/>
      <c r="BH441" s="270"/>
      <c r="BI441" s="146">
        <f>COUNTIFS($K$7:$K$322,"TCKNXH",BI$7:BI$322,"0")</f>
        <v>0</v>
      </c>
      <c r="BJ441" s="146">
        <f t="shared" ref="BJ441:CV441" si="199">COUNTIFS($K$7:$K$322,"TCKNXH",BJ$7:BJ$322,"0")</f>
        <v>0</v>
      </c>
      <c r="BK441" s="146">
        <f t="shared" si="199"/>
        <v>0</v>
      </c>
      <c r="BL441" s="146">
        <f t="shared" si="199"/>
        <v>0</v>
      </c>
      <c r="BM441" s="146">
        <f t="shared" si="199"/>
        <v>0</v>
      </c>
      <c r="BN441" s="146">
        <f t="shared" si="199"/>
        <v>0</v>
      </c>
      <c r="BO441" s="146">
        <f t="shared" si="199"/>
        <v>0</v>
      </c>
      <c r="BP441" s="146">
        <f t="shared" si="199"/>
        <v>0</v>
      </c>
      <c r="BQ441" s="146">
        <f t="shared" si="199"/>
        <v>0</v>
      </c>
      <c r="BR441" s="146">
        <f t="shared" si="199"/>
        <v>0</v>
      </c>
      <c r="BS441" s="146">
        <f t="shared" si="199"/>
        <v>0</v>
      </c>
      <c r="BT441" s="146">
        <f t="shared" si="199"/>
        <v>0</v>
      </c>
      <c r="BU441" s="146">
        <f t="shared" si="199"/>
        <v>0</v>
      </c>
      <c r="BV441" s="146">
        <f t="shared" si="199"/>
        <v>0</v>
      </c>
      <c r="BW441" s="146">
        <f t="shared" si="199"/>
        <v>0</v>
      </c>
      <c r="BX441" s="146">
        <f t="shared" si="199"/>
        <v>0</v>
      </c>
      <c r="BY441" s="146">
        <f t="shared" si="199"/>
        <v>0</v>
      </c>
      <c r="BZ441" s="146">
        <f t="shared" si="199"/>
        <v>0</v>
      </c>
      <c r="CA441" s="146">
        <f t="shared" si="199"/>
        <v>0</v>
      </c>
      <c r="CB441" s="146">
        <f t="shared" si="199"/>
        <v>0</v>
      </c>
      <c r="CC441" s="146">
        <f t="shared" si="199"/>
        <v>0</v>
      </c>
      <c r="CD441" s="146">
        <f t="shared" si="199"/>
        <v>0</v>
      </c>
      <c r="CE441" s="146">
        <f t="shared" si="199"/>
        <v>0</v>
      </c>
      <c r="CF441" s="146">
        <f t="shared" si="199"/>
        <v>0</v>
      </c>
      <c r="CG441" s="146">
        <f t="shared" si="199"/>
        <v>0</v>
      </c>
      <c r="CH441" s="146">
        <f t="shared" si="199"/>
        <v>0</v>
      </c>
      <c r="CI441" s="146">
        <f t="shared" si="199"/>
        <v>0</v>
      </c>
      <c r="CJ441" s="146">
        <f t="shared" si="199"/>
        <v>0</v>
      </c>
      <c r="CK441" s="146">
        <f t="shared" si="199"/>
        <v>0</v>
      </c>
      <c r="CL441" s="146">
        <f t="shared" si="199"/>
        <v>0</v>
      </c>
      <c r="CM441" s="146">
        <f t="shared" si="199"/>
        <v>0</v>
      </c>
      <c r="CN441" s="146">
        <f t="shared" si="199"/>
        <v>0</v>
      </c>
      <c r="CO441" s="146">
        <f t="shared" si="199"/>
        <v>0</v>
      </c>
      <c r="CP441" s="146">
        <f t="shared" si="199"/>
        <v>0</v>
      </c>
      <c r="CQ441" s="146">
        <f t="shared" si="199"/>
        <v>0</v>
      </c>
      <c r="CR441" s="146">
        <f t="shared" si="199"/>
        <v>0</v>
      </c>
      <c r="CS441" s="146">
        <f t="shared" si="199"/>
        <v>0</v>
      </c>
      <c r="CT441" s="146">
        <f t="shared" si="199"/>
        <v>0</v>
      </c>
      <c r="CU441" s="146">
        <f t="shared" si="199"/>
        <v>0</v>
      </c>
      <c r="CV441" s="146">
        <f t="shared" si="199"/>
        <v>0</v>
      </c>
      <c r="CW441" s="252"/>
      <c r="CX441" s="252"/>
      <c r="CY441" s="252"/>
      <c r="CZ441" s="252"/>
      <c r="DA441" s="252"/>
      <c r="DB441" s="252"/>
      <c r="DC441" s="252"/>
      <c r="DD441" s="252"/>
      <c r="DE441" s="252"/>
      <c r="DF441" s="252"/>
    </row>
    <row r="442" spans="1:110">
      <c r="A442" s="331"/>
      <c r="B442" s="331"/>
      <c r="C442" s="269" t="s">
        <v>1273</v>
      </c>
      <c r="D442" s="269"/>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c r="AA442" s="270"/>
      <c r="AB442" s="270"/>
      <c r="AC442" s="270"/>
      <c r="AD442" s="270"/>
      <c r="AE442" s="270"/>
      <c r="AF442" s="270"/>
      <c r="AG442" s="270"/>
      <c r="AH442" s="270"/>
      <c r="AI442" s="270"/>
      <c r="AJ442" s="270"/>
      <c r="AK442" s="270"/>
      <c r="AL442" s="270"/>
      <c r="AM442" s="270"/>
      <c r="AN442" s="270"/>
      <c r="AO442" s="270"/>
      <c r="AP442" s="270"/>
      <c r="AQ442" s="270"/>
      <c r="AR442" s="270"/>
      <c r="AS442" s="270"/>
      <c r="AT442" s="270"/>
      <c r="AU442" s="270"/>
      <c r="AV442" s="270"/>
      <c r="AW442" s="270"/>
      <c r="AX442" s="270"/>
      <c r="AY442" s="270"/>
      <c r="AZ442" s="270"/>
      <c r="BA442" s="270"/>
      <c r="BB442" s="270"/>
      <c r="BC442" s="270"/>
      <c r="BD442" s="270"/>
      <c r="BE442" s="270"/>
      <c r="BF442" s="270"/>
      <c r="BG442" s="270"/>
      <c r="BH442" s="270"/>
      <c r="BI442" s="146">
        <f>COUNTIFS($K$7:$K$322,"TCKNXH",BI$7:BI$322,"kđg")</f>
        <v>0</v>
      </c>
      <c r="BJ442" s="146">
        <f t="shared" ref="BJ442:CV442" si="200">COUNTIFS($K$7:$K$322,"TCKNXH",BJ$7:BJ$322,"kđg")</f>
        <v>0</v>
      </c>
      <c r="BK442" s="146">
        <f t="shared" si="200"/>
        <v>0</v>
      </c>
      <c r="BL442" s="146">
        <f t="shared" si="200"/>
        <v>0</v>
      </c>
      <c r="BM442" s="146">
        <f t="shared" si="200"/>
        <v>0</v>
      </c>
      <c r="BN442" s="146">
        <f t="shared" si="200"/>
        <v>0</v>
      </c>
      <c r="BO442" s="146">
        <f t="shared" si="200"/>
        <v>0</v>
      </c>
      <c r="BP442" s="146">
        <f t="shared" si="200"/>
        <v>0</v>
      </c>
      <c r="BQ442" s="146">
        <f t="shared" si="200"/>
        <v>0</v>
      </c>
      <c r="BR442" s="146">
        <f t="shared" si="200"/>
        <v>0</v>
      </c>
      <c r="BS442" s="146">
        <f t="shared" si="200"/>
        <v>0</v>
      </c>
      <c r="BT442" s="146">
        <f t="shared" si="200"/>
        <v>0</v>
      </c>
      <c r="BU442" s="146">
        <f t="shared" si="200"/>
        <v>0</v>
      </c>
      <c r="BV442" s="146">
        <f t="shared" si="200"/>
        <v>0</v>
      </c>
      <c r="BW442" s="146">
        <f t="shared" si="200"/>
        <v>0</v>
      </c>
      <c r="BX442" s="146">
        <f t="shared" si="200"/>
        <v>0</v>
      </c>
      <c r="BY442" s="146">
        <f t="shared" si="200"/>
        <v>0</v>
      </c>
      <c r="BZ442" s="146">
        <f t="shared" si="200"/>
        <v>0</v>
      </c>
      <c r="CA442" s="146">
        <f t="shared" si="200"/>
        <v>0</v>
      </c>
      <c r="CB442" s="146">
        <f t="shared" si="200"/>
        <v>0</v>
      </c>
      <c r="CC442" s="146">
        <f t="shared" si="200"/>
        <v>0</v>
      </c>
      <c r="CD442" s="146">
        <f t="shared" si="200"/>
        <v>0</v>
      </c>
      <c r="CE442" s="146">
        <f t="shared" si="200"/>
        <v>0</v>
      </c>
      <c r="CF442" s="146">
        <f t="shared" si="200"/>
        <v>0</v>
      </c>
      <c r="CG442" s="146">
        <f t="shared" si="200"/>
        <v>0</v>
      </c>
      <c r="CH442" s="146">
        <f t="shared" si="200"/>
        <v>0</v>
      </c>
      <c r="CI442" s="146">
        <f t="shared" si="200"/>
        <v>0</v>
      </c>
      <c r="CJ442" s="146">
        <f t="shared" si="200"/>
        <v>0</v>
      </c>
      <c r="CK442" s="146">
        <f t="shared" si="200"/>
        <v>0</v>
      </c>
      <c r="CL442" s="146">
        <f t="shared" si="200"/>
        <v>0</v>
      </c>
      <c r="CM442" s="146">
        <f t="shared" si="200"/>
        <v>0</v>
      </c>
      <c r="CN442" s="146">
        <f t="shared" si="200"/>
        <v>0</v>
      </c>
      <c r="CO442" s="146">
        <f t="shared" si="200"/>
        <v>0</v>
      </c>
      <c r="CP442" s="146">
        <f t="shared" si="200"/>
        <v>0</v>
      </c>
      <c r="CQ442" s="146">
        <f t="shared" si="200"/>
        <v>0</v>
      </c>
      <c r="CR442" s="146">
        <f t="shared" si="200"/>
        <v>0</v>
      </c>
      <c r="CS442" s="146">
        <f t="shared" si="200"/>
        <v>0</v>
      </c>
      <c r="CT442" s="146">
        <f t="shared" si="200"/>
        <v>0</v>
      </c>
      <c r="CU442" s="146">
        <f t="shared" si="200"/>
        <v>0</v>
      </c>
      <c r="CV442" s="146">
        <f t="shared" si="200"/>
        <v>0</v>
      </c>
      <c r="CW442" s="252"/>
      <c r="CX442" s="252"/>
      <c r="CY442" s="252"/>
      <c r="CZ442" s="252"/>
      <c r="DA442" s="252"/>
      <c r="DB442" s="252"/>
      <c r="DC442" s="252"/>
      <c r="DD442" s="252"/>
      <c r="DE442" s="252"/>
      <c r="DF442" s="252"/>
    </row>
    <row r="443" spans="1:110">
      <c r="A443" s="331"/>
      <c r="B443" s="331"/>
      <c r="C443" s="269" t="s">
        <v>1272</v>
      </c>
      <c r="D443" s="269"/>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c r="AA443" s="270"/>
      <c r="AB443" s="270"/>
      <c r="AC443" s="270"/>
      <c r="AD443" s="270"/>
      <c r="AE443" s="270"/>
      <c r="AF443" s="270"/>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c r="BC443" s="270"/>
      <c r="BD443" s="270"/>
      <c r="BE443" s="270"/>
      <c r="BF443" s="270"/>
      <c r="BG443" s="270"/>
      <c r="BH443" s="270"/>
      <c r="BI443" s="147" t="e">
        <f>BI442/(BI439+BI440+BI441+BI442)</f>
        <v>#DIV/0!</v>
      </c>
      <c r="BJ443" s="147" t="e">
        <f t="shared" ref="BJ443:CV443" si="201">BJ442/(BJ439+BJ440+BJ441+BJ442)</f>
        <v>#DIV/0!</v>
      </c>
      <c r="BK443" s="147" t="e">
        <f t="shared" si="201"/>
        <v>#DIV/0!</v>
      </c>
      <c r="BL443" s="147" t="e">
        <f t="shared" si="201"/>
        <v>#DIV/0!</v>
      </c>
      <c r="BM443" s="147" t="e">
        <f t="shared" si="201"/>
        <v>#DIV/0!</v>
      </c>
      <c r="BN443" s="147" t="e">
        <f t="shared" si="201"/>
        <v>#DIV/0!</v>
      </c>
      <c r="BO443" s="147" t="e">
        <f t="shared" si="201"/>
        <v>#DIV/0!</v>
      </c>
      <c r="BP443" s="147" t="e">
        <f t="shared" si="201"/>
        <v>#DIV/0!</v>
      </c>
      <c r="BQ443" s="147" t="e">
        <f t="shared" si="201"/>
        <v>#DIV/0!</v>
      </c>
      <c r="BR443" s="147" t="e">
        <f t="shared" si="201"/>
        <v>#DIV/0!</v>
      </c>
      <c r="BS443" s="147" t="e">
        <f t="shared" si="201"/>
        <v>#DIV/0!</v>
      </c>
      <c r="BT443" s="147" t="e">
        <f t="shared" si="201"/>
        <v>#DIV/0!</v>
      </c>
      <c r="BU443" s="147" t="e">
        <f t="shared" si="201"/>
        <v>#DIV/0!</v>
      </c>
      <c r="BV443" s="147" t="e">
        <f t="shared" si="201"/>
        <v>#DIV/0!</v>
      </c>
      <c r="BW443" s="147" t="e">
        <f t="shared" si="201"/>
        <v>#DIV/0!</v>
      </c>
      <c r="BX443" s="147" t="e">
        <f t="shared" si="201"/>
        <v>#DIV/0!</v>
      </c>
      <c r="BY443" s="147" t="e">
        <f t="shared" si="201"/>
        <v>#DIV/0!</v>
      </c>
      <c r="BZ443" s="147" t="e">
        <f t="shared" si="201"/>
        <v>#DIV/0!</v>
      </c>
      <c r="CA443" s="147" t="e">
        <f t="shared" si="201"/>
        <v>#DIV/0!</v>
      </c>
      <c r="CB443" s="147" t="e">
        <f t="shared" si="201"/>
        <v>#DIV/0!</v>
      </c>
      <c r="CC443" s="147" t="e">
        <f t="shared" si="201"/>
        <v>#DIV/0!</v>
      </c>
      <c r="CD443" s="147" t="e">
        <f t="shared" si="201"/>
        <v>#DIV/0!</v>
      </c>
      <c r="CE443" s="147" t="e">
        <f t="shared" si="201"/>
        <v>#DIV/0!</v>
      </c>
      <c r="CF443" s="147" t="e">
        <f t="shared" si="201"/>
        <v>#DIV/0!</v>
      </c>
      <c r="CG443" s="147" t="e">
        <f t="shared" si="201"/>
        <v>#DIV/0!</v>
      </c>
      <c r="CH443" s="147" t="e">
        <f t="shared" si="201"/>
        <v>#DIV/0!</v>
      </c>
      <c r="CI443" s="147" t="e">
        <f t="shared" si="201"/>
        <v>#DIV/0!</v>
      </c>
      <c r="CJ443" s="147" t="e">
        <f t="shared" si="201"/>
        <v>#DIV/0!</v>
      </c>
      <c r="CK443" s="147" t="e">
        <f t="shared" si="201"/>
        <v>#DIV/0!</v>
      </c>
      <c r="CL443" s="147" t="e">
        <f t="shared" si="201"/>
        <v>#DIV/0!</v>
      </c>
      <c r="CM443" s="147" t="e">
        <f t="shared" si="201"/>
        <v>#DIV/0!</v>
      </c>
      <c r="CN443" s="147" t="e">
        <f t="shared" si="201"/>
        <v>#DIV/0!</v>
      </c>
      <c r="CO443" s="147" t="e">
        <f t="shared" si="201"/>
        <v>#DIV/0!</v>
      </c>
      <c r="CP443" s="147" t="e">
        <f t="shared" si="201"/>
        <v>#DIV/0!</v>
      </c>
      <c r="CQ443" s="147" t="e">
        <f t="shared" si="201"/>
        <v>#DIV/0!</v>
      </c>
      <c r="CR443" s="147" t="e">
        <f t="shared" si="201"/>
        <v>#DIV/0!</v>
      </c>
      <c r="CS443" s="147" t="e">
        <f t="shared" si="201"/>
        <v>#DIV/0!</v>
      </c>
      <c r="CT443" s="147" t="e">
        <f t="shared" si="201"/>
        <v>#DIV/0!</v>
      </c>
      <c r="CU443" s="147" t="e">
        <f t="shared" si="201"/>
        <v>#DIV/0!</v>
      </c>
      <c r="CV443" s="147" t="e">
        <f t="shared" si="201"/>
        <v>#DIV/0!</v>
      </c>
      <c r="CW443" s="252"/>
      <c r="CX443" s="252"/>
      <c r="CY443" s="252"/>
      <c r="CZ443" s="252"/>
      <c r="DA443" s="252"/>
      <c r="DB443" s="252"/>
      <c r="DC443" s="252"/>
      <c r="DD443" s="252"/>
      <c r="DE443" s="252"/>
      <c r="DF443" s="252"/>
    </row>
    <row r="444" spans="1:110" ht="15.75" customHeight="1">
      <c r="A444" s="331"/>
      <c r="B444" s="331"/>
      <c r="C444" s="271" t="s">
        <v>1314</v>
      </c>
      <c r="D444" s="271"/>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c r="AA444" s="270"/>
      <c r="AB444" s="270"/>
      <c r="AC444" s="270"/>
      <c r="AD444" s="270"/>
      <c r="AE444" s="270"/>
      <c r="AF444" s="270"/>
      <c r="AG444" s="270"/>
      <c r="AH444" s="270"/>
      <c r="AI444" s="270"/>
      <c r="AJ444" s="270"/>
      <c r="AK444" s="270"/>
      <c r="AL444" s="270"/>
      <c r="AM444" s="270"/>
      <c r="AN444" s="270"/>
      <c r="AO444" s="270"/>
      <c r="AP444" s="270"/>
      <c r="AQ444" s="270"/>
      <c r="AR444" s="270"/>
      <c r="AS444" s="270"/>
      <c r="AT444" s="270"/>
      <c r="AU444" s="270"/>
      <c r="AV444" s="270"/>
      <c r="AW444" s="270"/>
      <c r="AX444" s="270"/>
      <c r="AY444" s="270"/>
      <c r="AZ444" s="270"/>
      <c r="BA444" s="270"/>
      <c r="BB444" s="270"/>
      <c r="BC444" s="270"/>
      <c r="BD444" s="270"/>
      <c r="BE444" s="270"/>
      <c r="BF444" s="270"/>
      <c r="BG444" s="270"/>
      <c r="BH444" s="270"/>
      <c r="BI444" s="148" t="e">
        <f>(((BI439*2)+(BI440*1)+(BI441*0)))/(BI439+BI440+BI441)</f>
        <v>#DIV/0!</v>
      </c>
      <c r="BJ444" s="148" t="e">
        <f t="shared" ref="BJ444:CV444" si="202">(((BJ439*2)+(BJ440*1)+(BJ441*0)))/(BJ439+BJ440+BJ441)</f>
        <v>#DIV/0!</v>
      </c>
      <c r="BK444" s="148" t="e">
        <f t="shared" si="202"/>
        <v>#DIV/0!</v>
      </c>
      <c r="BL444" s="148" t="e">
        <f t="shared" si="202"/>
        <v>#DIV/0!</v>
      </c>
      <c r="BM444" s="148" t="e">
        <f t="shared" si="202"/>
        <v>#DIV/0!</v>
      </c>
      <c r="BN444" s="148" t="e">
        <f t="shared" si="202"/>
        <v>#DIV/0!</v>
      </c>
      <c r="BO444" s="148" t="e">
        <f t="shared" si="202"/>
        <v>#DIV/0!</v>
      </c>
      <c r="BP444" s="148" t="e">
        <f t="shared" si="202"/>
        <v>#DIV/0!</v>
      </c>
      <c r="BQ444" s="148" t="e">
        <f t="shared" si="202"/>
        <v>#DIV/0!</v>
      </c>
      <c r="BR444" s="148" t="e">
        <f t="shared" si="202"/>
        <v>#DIV/0!</v>
      </c>
      <c r="BS444" s="148" t="e">
        <f t="shared" si="202"/>
        <v>#DIV/0!</v>
      </c>
      <c r="BT444" s="148" t="e">
        <f t="shared" si="202"/>
        <v>#DIV/0!</v>
      </c>
      <c r="BU444" s="148" t="e">
        <f t="shared" si="202"/>
        <v>#DIV/0!</v>
      </c>
      <c r="BV444" s="148" t="e">
        <f t="shared" si="202"/>
        <v>#DIV/0!</v>
      </c>
      <c r="BW444" s="148" t="e">
        <f t="shared" si="202"/>
        <v>#DIV/0!</v>
      </c>
      <c r="BX444" s="148" t="e">
        <f t="shared" si="202"/>
        <v>#DIV/0!</v>
      </c>
      <c r="BY444" s="148" t="e">
        <f t="shared" si="202"/>
        <v>#DIV/0!</v>
      </c>
      <c r="BZ444" s="148" t="e">
        <f t="shared" si="202"/>
        <v>#DIV/0!</v>
      </c>
      <c r="CA444" s="148" t="e">
        <f t="shared" si="202"/>
        <v>#DIV/0!</v>
      </c>
      <c r="CB444" s="148" t="e">
        <f t="shared" si="202"/>
        <v>#DIV/0!</v>
      </c>
      <c r="CC444" s="148" t="e">
        <f t="shared" si="202"/>
        <v>#DIV/0!</v>
      </c>
      <c r="CD444" s="148" t="e">
        <f t="shared" si="202"/>
        <v>#DIV/0!</v>
      </c>
      <c r="CE444" s="148" t="e">
        <f t="shared" si="202"/>
        <v>#DIV/0!</v>
      </c>
      <c r="CF444" s="148" t="e">
        <f t="shared" si="202"/>
        <v>#DIV/0!</v>
      </c>
      <c r="CG444" s="148" t="e">
        <f t="shared" si="202"/>
        <v>#DIV/0!</v>
      </c>
      <c r="CH444" s="148" t="e">
        <f t="shared" si="202"/>
        <v>#DIV/0!</v>
      </c>
      <c r="CI444" s="148" t="e">
        <f t="shared" si="202"/>
        <v>#DIV/0!</v>
      </c>
      <c r="CJ444" s="148" t="e">
        <f t="shared" si="202"/>
        <v>#DIV/0!</v>
      </c>
      <c r="CK444" s="148" t="e">
        <f t="shared" si="202"/>
        <v>#DIV/0!</v>
      </c>
      <c r="CL444" s="148" t="e">
        <f t="shared" si="202"/>
        <v>#DIV/0!</v>
      </c>
      <c r="CM444" s="148" t="e">
        <f t="shared" si="202"/>
        <v>#DIV/0!</v>
      </c>
      <c r="CN444" s="148" t="e">
        <f t="shared" si="202"/>
        <v>#DIV/0!</v>
      </c>
      <c r="CO444" s="148" t="e">
        <f t="shared" si="202"/>
        <v>#DIV/0!</v>
      </c>
      <c r="CP444" s="148" t="e">
        <f t="shared" si="202"/>
        <v>#DIV/0!</v>
      </c>
      <c r="CQ444" s="148" t="e">
        <f t="shared" si="202"/>
        <v>#DIV/0!</v>
      </c>
      <c r="CR444" s="148" t="e">
        <f t="shared" si="202"/>
        <v>#DIV/0!</v>
      </c>
      <c r="CS444" s="148" t="e">
        <f t="shared" si="202"/>
        <v>#DIV/0!</v>
      </c>
      <c r="CT444" s="148" t="e">
        <f t="shared" si="202"/>
        <v>#DIV/0!</v>
      </c>
      <c r="CU444" s="148" t="e">
        <f t="shared" si="202"/>
        <v>#DIV/0!</v>
      </c>
      <c r="CV444" s="148" t="e">
        <f t="shared" si="202"/>
        <v>#DIV/0!</v>
      </c>
      <c r="CW444" s="272">
        <f>COUNTIF(BI445:CV445,"Đ")</f>
        <v>0</v>
      </c>
      <c r="CX444" s="273" t="e">
        <f>CW444/(CW444+CY444+DA444+DC444)</f>
        <v>#DIV/0!</v>
      </c>
      <c r="CY444" s="274">
        <f>COUNTIF(BI445:CV445,"CCG")</f>
        <v>0</v>
      </c>
      <c r="CZ444" s="273" t="e">
        <f>CY444/(CW444+CY444+DA444+DC444)</f>
        <v>#DIV/0!</v>
      </c>
      <c r="DA444" s="274">
        <f>COUNTIF(BI445:CV445,"CĐ")</f>
        <v>0</v>
      </c>
      <c r="DB444" s="273" t="e">
        <f>DA444/(CW444+CY444+DA444+DC444)</f>
        <v>#DIV/0!</v>
      </c>
      <c r="DC444" s="274">
        <f>COUNTIF(BI445:CV445,"KĐG")</f>
        <v>0</v>
      </c>
      <c r="DD444" s="273" t="e">
        <f>DC444/(CW444+CY444+DA444+DC444)</f>
        <v>#DIV/0!</v>
      </c>
      <c r="DE444" s="275" t="e">
        <f>(((CW444*2)+(CY444*1)+(DA444*0)))/(CW444+CY444+DA444)</f>
        <v>#DIV/0!</v>
      </c>
      <c r="DF444" s="276" t="e">
        <f>IF(DD444&gt;=50%,"KĐG",IF(DE444&gt;=1.6,"Đạt",IF(DE444&gt;=1,"Cần cố gắng","Chưa đạt")))</f>
        <v>#DIV/0!</v>
      </c>
    </row>
    <row r="445" spans="1:110">
      <c r="A445" s="331"/>
      <c r="B445" s="331"/>
      <c r="C445" s="271"/>
      <c r="D445" s="271"/>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c r="BC445" s="270"/>
      <c r="BD445" s="270"/>
      <c r="BE445" s="270"/>
      <c r="BF445" s="270"/>
      <c r="BG445" s="270"/>
      <c r="BH445" s="270"/>
      <c r="BI445" s="148" t="e">
        <f>IF(BI443&gt;=50%,"KĐG",IF(BI444&gt;=1.6,"Đ",IF(BI444&gt;=1,"CCG","CĐ")))</f>
        <v>#DIV/0!</v>
      </c>
      <c r="BJ445" s="148" t="e">
        <f t="shared" ref="BJ445:CV445" si="203">IF(BJ443&gt;=50%,"KĐG",IF(BJ444&gt;=1.6,"Đ",IF(BJ444&gt;=1,"CCG","CĐ")))</f>
        <v>#DIV/0!</v>
      </c>
      <c r="BK445" s="148" t="e">
        <f t="shared" si="203"/>
        <v>#DIV/0!</v>
      </c>
      <c r="BL445" s="148" t="e">
        <f t="shared" si="203"/>
        <v>#DIV/0!</v>
      </c>
      <c r="BM445" s="148" t="e">
        <f t="shared" si="203"/>
        <v>#DIV/0!</v>
      </c>
      <c r="BN445" s="148" t="e">
        <f t="shared" si="203"/>
        <v>#DIV/0!</v>
      </c>
      <c r="BO445" s="148" t="e">
        <f t="shared" si="203"/>
        <v>#DIV/0!</v>
      </c>
      <c r="BP445" s="148" t="e">
        <f t="shared" si="203"/>
        <v>#DIV/0!</v>
      </c>
      <c r="BQ445" s="148" t="e">
        <f t="shared" si="203"/>
        <v>#DIV/0!</v>
      </c>
      <c r="BR445" s="148" t="e">
        <f t="shared" si="203"/>
        <v>#DIV/0!</v>
      </c>
      <c r="BS445" s="148" t="e">
        <f t="shared" si="203"/>
        <v>#DIV/0!</v>
      </c>
      <c r="BT445" s="148" t="e">
        <f t="shared" si="203"/>
        <v>#DIV/0!</v>
      </c>
      <c r="BU445" s="148" t="e">
        <f t="shared" si="203"/>
        <v>#DIV/0!</v>
      </c>
      <c r="BV445" s="148" t="e">
        <f t="shared" si="203"/>
        <v>#DIV/0!</v>
      </c>
      <c r="BW445" s="148" t="e">
        <f t="shared" si="203"/>
        <v>#DIV/0!</v>
      </c>
      <c r="BX445" s="148" t="e">
        <f t="shared" si="203"/>
        <v>#DIV/0!</v>
      </c>
      <c r="BY445" s="148" t="e">
        <f t="shared" si="203"/>
        <v>#DIV/0!</v>
      </c>
      <c r="BZ445" s="148" t="e">
        <f t="shared" si="203"/>
        <v>#DIV/0!</v>
      </c>
      <c r="CA445" s="148" t="e">
        <f t="shared" si="203"/>
        <v>#DIV/0!</v>
      </c>
      <c r="CB445" s="148" t="e">
        <f t="shared" si="203"/>
        <v>#DIV/0!</v>
      </c>
      <c r="CC445" s="148" t="e">
        <f t="shared" si="203"/>
        <v>#DIV/0!</v>
      </c>
      <c r="CD445" s="148" t="e">
        <f t="shared" si="203"/>
        <v>#DIV/0!</v>
      </c>
      <c r="CE445" s="148" t="e">
        <f t="shared" si="203"/>
        <v>#DIV/0!</v>
      </c>
      <c r="CF445" s="148" t="e">
        <f t="shared" si="203"/>
        <v>#DIV/0!</v>
      </c>
      <c r="CG445" s="148" t="e">
        <f t="shared" si="203"/>
        <v>#DIV/0!</v>
      </c>
      <c r="CH445" s="148" t="e">
        <f t="shared" si="203"/>
        <v>#DIV/0!</v>
      </c>
      <c r="CI445" s="148" t="e">
        <f t="shared" si="203"/>
        <v>#DIV/0!</v>
      </c>
      <c r="CJ445" s="148" t="e">
        <f t="shared" si="203"/>
        <v>#DIV/0!</v>
      </c>
      <c r="CK445" s="148" t="e">
        <f t="shared" si="203"/>
        <v>#DIV/0!</v>
      </c>
      <c r="CL445" s="148" t="e">
        <f t="shared" si="203"/>
        <v>#DIV/0!</v>
      </c>
      <c r="CM445" s="148" t="e">
        <f t="shared" si="203"/>
        <v>#DIV/0!</v>
      </c>
      <c r="CN445" s="148" t="e">
        <f t="shared" si="203"/>
        <v>#DIV/0!</v>
      </c>
      <c r="CO445" s="148" t="e">
        <f t="shared" si="203"/>
        <v>#DIV/0!</v>
      </c>
      <c r="CP445" s="148" t="e">
        <f t="shared" si="203"/>
        <v>#DIV/0!</v>
      </c>
      <c r="CQ445" s="148" t="e">
        <f t="shared" si="203"/>
        <v>#DIV/0!</v>
      </c>
      <c r="CR445" s="148" t="e">
        <f t="shared" si="203"/>
        <v>#DIV/0!</v>
      </c>
      <c r="CS445" s="148" t="e">
        <f t="shared" si="203"/>
        <v>#DIV/0!</v>
      </c>
      <c r="CT445" s="148" t="e">
        <f t="shared" si="203"/>
        <v>#DIV/0!</v>
      </c>
      <c r="CU445" s="148" t="e">
        <f t="shared" si="203"/>
        <v>#DIV/0!</v>
      </c>
      <c r="CV445" s="148" t="e">
        <f t="shared" si="203"/>
        <v>#DIV/0!</v>
      </c>
      <c r="CW445" s="272"/>
      <c r="CX445" s="273"/>
      <c r="CY445" s="274"/>
      <c r="CZ445" s="273"/>
      <c r="DA445" s="274"/>
      <c r="DB445" s="273"/>
      <c r="DC445" s="274"/>
      <c r="DD445" s="273"/>
      <c r="DE445" s="275"/>
      <c r="DF445" s="277"/>
    </row>
    <row r="446" spans="1:110" ht="15.75" customHeight="1">
      <c r="A446" s="331"/>
      <c r="B446" s="331" t="s">
        <v>1137</v>
      </c>
      <c r="C446" s="284" t="s">
        <v>1271</v>
      </c>
      <c r="D446" s="284"/>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c r="AJ446" s="285"/>
      <c r="AK446" s="285"/>
      <c r="AL446" s="285"/>
      <c r="AM446" s="285"/>
      <c r="AN446" s="285"/>
      <c r="AO446" s="285"/>
      <c r="AP446" s="285"/>
      <c r="AQ446" s="285"/>
      <c r="AR446" s="285"/>
      <c r="AS446" s="285"/>
      <c r="AT446" s="285"/>
      <c r="AU446" s="285"/>
      <c r="AV446" s="285"/>
      <c r="AW446" s="285"/>
      <c r="AX446" s="285"/>
      <c r="AY446" s="285"/>
      <c r="AZ446" s="285"/>
      <c r="BA446" s="285"/>
      <c r="BB446" s="285"/>
      <c r="BC446" s="285"/>
      <c r="BD446" s="285"/>
      <c r="BE446" s="285"/>
      <c r="BF446" s="285"/>
      <c r="BG446" s="285"/>
      <c r="BH446" s="285"/>
      <c r="BI446" s="143">
        <f>COUNTIFS($K$7:$K$322,"Thẩm mỹ",BI$7:BI$322,"2")</f>
        <v>0</v>
      </c>
      <c r="BJ446" s="143">
        <f t="shared" ref="BJ446:CV446" si="204">COUNTIFS($K$7:$K$322,"Thẩm mỹ",BJ$7:BJ$322,"2")</f>
        <v>0</v>
      </c>
      <c r="BK446" s="143">
        <f t="shared" si="204"/>
        <v>0</v>
      </c>
      <c r="BL446" s="143">
        <f t="shared" si="204"/>
        <v>0</v>
      </c>
      <c r="BM446" s="143">
        <f t="shared" si="204"/>
        <v>0</v>
      </c>
      <c r="BN446" s="143">
        <f t="shared" si="204"/>
        <v>0</v>
      </c>
      <c r="BO446" s="143">
        <f t="shared" si="204"/>
        <v>0</v>
      </c>
      <c r="BP446" s="143">
        <f t="shared" si="204"/>
        <v>0</v>
      </c>
      <c r="BQ446" s="143">
        <f t="shared" si="204"/>
        <v>0</v>
      </c>
      <c r="BR446" s="143">
        <f t="shared" si="204"/>
        <v>0</v>
      </c>
      <c r="BS446" s="143">
        <f t="shared" si="204"/>
        <v>0</v>
      </c>
      <c r="BT446" s="143">
        <f t="shared" si="204"/>
        <v>0</v>
      </c>
      <c r="BU446" s="143">
        <f t="shared" si="204"/>
        <v>0</v>
      </c>
      <c r="BV446" s="143">
        <f t="shared" si="204"/>
        <v>0</v>
      </c>
      <c r="BW446" s="143">
        <f t="shared" si="204"/>
        <v>0</v>
      </c>
      <c r="BX446" s="143">
        <f t="shared" si="204"/>
        <v>0</v>
      </c>
      <c r="BY446" s="143">
        <f t="shared" si="204"/>
        <v>0</v>
      </c>
      <c r="BZ446" s="143">
        <f t="shared" si="204"/>
        <v>0</v>
      </c>
      <c r="CA446" s="143">
        <f t="shared" si="204"/>
        <v>0</v>
      </c>
      <c r="CB446" s="143">
        <f t="shared" si="204"/>
        <v>0</v>
      </c>
      <c r="CC446" s="143">
        <f t="shared" si="204"/>
        <v>0</v>
      </c>
      <c r="CD446" s="143">
        <f t="shared" si="204"/>
        <v>0</v>
      </c>
      <c r="CE446" s="143">
        <f t="shared" si="204"/>
        <v>0</v>
      </c>
      <c r="CF446" s="143">
        <f t="shared" si="204"/>
        <v>0</v>
      </c>
      <c r="CG446" s="143">
        <f t="shared" si="204"/>
        <v>0</v>
      </c>
      <c r="CH446" s="143">
        <f t="shared" si="204"/>
        <v>0</v>
      </c>
      <c r="CI446" s="143">
        <f t="shared" si="204"/>
        <v>0</v>
      </c>
      <c r="CJ446" s="143">
        <f t="shared" si="204"/>
        <v>0</v>
      </c>
      <c r="CK446" s="143">
        <f t="shared" si="204"/>
        <v>0</v>
      </c>
      <c r="CL446" s="143">
        <f t="shared" si="204"/>
        <v>0</v>
      </c>
      <c r="CM446" s="143">
        <f t="shared" si="204"/>
        <v>0</v>
      </c>
      <c r="CN446" s="143">
        <f t="shared" si="204"/>
        <v>0</v>
      </c>
      <c r="CO446" s="143">
        <f t="shared" si="204"/>
        <v>0</v>
      </c>
      <c r="CP446" s="143">
        <f t="shared" si="204"/>
        <v>0</v>
      </c>
      <c r="CQ446" s="143">
        <f t="shared" si="204"/>
        <v>0</v>
      </c>
      <c r="CR446" s="143">
        <f t="shared" si="204"/>
        <v>0</v>
      </c>
      <c r="CS446" s="143">
        <f t="shared" si="204"/>
        <v>0</v>
      </c>
      <c r="CT446" s="143">
        <f t="shared" si="204"/>
        <v>0</v>
      </c>
      <c r="CU446" s="143">
        <f t="shared" si="204"/>
        <v>0</v>
      </c>
      <c r="CV446" s="143">
        <f t="shared" si="204"/>
        <v>0</v>
      </c>
      <c r="CW446" s="238"/>
      <c r="CX446" s="238"/>
      <c r="CY446" s="238"/>
      <c r="CZ446" s="238"/>
      <c r="DA446" s="238"/>
      <c r="DB446" s="238"/>
      <c r="DC446" s="238"/>
      <c r="DD446" s="238"/>
      <c r="DE446" s="238"/>
      <c r="DF446" s="238"/>
    </row>
    <row r="447" spans="1:110" ht="15.75" customHeight="1">
      <c r="A447" s="331"/>
      <c r="B447" s="331"/>
      <c r="C447" s="284" t="s">
        <v>1131</v>
      </c>
      <c r="D447" s="284"/>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c r="AJ447" s="285"/>
      <c r="AK447" s="285"/>
      <c r="AL447" s="285"/>
      <c r="AM447" s="285"/>
      <c r="AN447" s="285"/>
      <c r="AO447" s="285"/>
      <c r="AP447" s="285"/>
      <c r="AQ447" s="285"/>
      <c r="AR447" s="285"/>
      <c r="AS447" s="285"/>
      <c r="AT447" s="285"/>
      <c r="AU447" s="285"/>
      <c r="AV447" s="285"/>
      <c r="AW447" s="285"/>
      <c r="AX447" s="285"/>
      <c r="AY447" s="285"/>
      <c r="AZ447" s="285"/>
      <c r="BA447" s="285"/>
      <c r="BB447" s="285"/>
      <c r="BC447" s="285"/>
      <c r="BD447" s="285"/>
      <c r="BE447" s="285"/>
      <c r="BF447" s="285"/>
      <c r="BG447" s="285"/>
      <c r="BH447" s="285"/>
      <c r="BI447" s="143">
        <f>COUNTIFS($K$7:$K$322,"Thẩm mỹ",BI$7:BI$322,"1")</f>
        <v>0</v>
      </c>
      <c r="BJ447" s="143">
        <f t="shared" ref="BJ447:CV447" si="205">COUNTIFS($K$7:$K$322,"Thẩm mỹ",BJ$7:BJ$322,"1")</f>
        <v>0</v>
      </c>
      <c r="BK447" s="143">
        <f t="shared" si="205"/>
        <v>0</v>
      </c>
      <c r="BL447" s="143">
        <f t="shared" si="205"/>
        <v>0</v>
      </c>
      <c r="BM447" s="143">
        <f t="shared" si="205"/>
        <v>0</v>
      </c>
      <c r="BN447" s="143">
        <f t="shared" si="205"/>
        <v>0</v>
      </c>
      <c r="BO447" s="143">
        <f t="shared" si="205"/>
        <v>0</v>
      </c>
      <c r="BP447" s="143">
        <f t="shared" si="205"/>
        <v>0</v>
      </c>
      <c r="BQ447" s="143">
        <f t="shared" si="205"/>
        <v>0</v>
      </c>
      <c r="BR447" s="143">
        <f t="shared" si="205"/>
        <v>0</v>
      </c>
      <c r="BS447" s="143">
        <f t="shared" si="205"/>
        <v>0</v>
      </c>
      <c r="BT447" s="143">
        <f t="shared" si="205"/>
        <v>0</v>
      </c>
      <c r="BU447" s="143">
        <f t="shared" si="205"/>
        <v>0</v>
      </c>
      <c r="BV447" s="143">
        <f t="shared" si="205"/>
        <v>0</v>
      </c>
      <c r="BW447" s="143">
        <f t="shared" si="205"/>
        <v>0</v>
      </c>
      <c r="BX447" s="143">
        <f t="shared" si="205"/>
        <v>0</v>
      </c>
      <c r="BY447" s="143">
        <f t="shared" si="205"/>
        <v>0</v>
      </c>
      <c r="BZ447" s="143">
        <f t="shared" si="205"/>
        <v>0</v>
      </c>
      <c r="CA447" s="143">
        <f t="shared" si="205"/>
        <v>0</v>
      </c>
      <c r="CB447" s="143">
        <f t="shared" si="205"/>
        <v>0</v>
      </c>
      <c r="CC447" s="143">
        <f t="shared" si="205"/>
        <v>0</v>
      </c>
      <c r="CD447" s="143">
        <f t="shared" si="205"/>
        <v>0</v>
      </c>
      <c r="CE447" s="143">
        <f t="shared" si="205"/>
        <v>0</v>
      </c>
      <c r="CF447" s="143">
        <f t="shared" si="205"/>
        <v>0</v>
      </c>
      <c r="CG447" s="143">
        <f t="shared" si="205"/>
        <v>0</v>
      </c>
      <c r="CH447" s="143">
        <f t="shared" si="205"/>
        <v>0</v>
      </c>
      <c r="CI447" s="143">
        <f t="shared" si="205"/>
        <v>0</v>
      </c>
      <c r="CJ447" s="143">
        <f t="shared" si="205"/>
        <v>0</v>
      </c>
      <c r="CK447" s="143">
        <f t="shared" si="205"/>
        <v>0</v>
      </c>
      <c r="CL447" s="143">
        <f t="shared" si="205"/>
        <v>0</v>
      </c>
      <c r="CM447" s="143">
        <f t="shared" si="205"/>
        <v>0</v>
      </c>
      <c r="CN447" s="143">
        <f t="shared" si="205"/>
        <v>0</v>
      </c>
      <c r="CO447" s="143">
        <f t="shared" si="205"/>
        <v>0</v>
      </c>
      <c r="CP447" s="143">
        <f t="shared" si="205"/>
        <v>0</v>
      </c>
      <c r="CQ447" s="143">
        <f t="shared" si="205"/>
        <v>0</v>
      </c>
      <c r="CR447" s="143">
        <f t="shared" si="205"/>
        <v>0</v>
      </c>
      <c r="CS447" s="143">
        <f t="shared" si="205"/>
        <v>0</v>
      </c>
      <c r="CT447" s="143">
        <f t="shared" si="205"/>
        <v>0</v>
      </c>
      <c r="CU447" s="143">
        <f t="shared" si="205"/>
        <v>0</v>
      </c>
      <c r="CV447" s="143">
        <f t="shared" si="205"/>
        <v>0</v>
      </c>
      <c r="CW447" s="238"/>
      <c r="CX447" s="238"/>
      <c r="CY447" s="238"/>
      <c r="CZ447" s="238"/>
      <c r="DA447" s="238"/>
      <c r="DB447" s="238"/>
      <c r="DC447" s="238"/>
      <c r="DD447" s="238"/>
      <c r="DE447" s="238"/>
      <c r="DF447" s="238"/>
    </row>
    <row r="448" spans="1:110" ht="15.75" customHeight="1">
      <c r="A448" s="331"/>
      <c r="B448" s="331"/>
      <c r="C448" s="284" t="s">
        <v>1132</v>
      </c>
      <c r="D448" s="284"/>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c r="AJ448" s="285"/>
      <c r="AK448" s="285"/>
      <c r="AL448" s="285"/>
      <c r="AM448" s="285"/>
      <c r="AN448" s="285"/>
      <c r="AO448" s="285"/>
      <c r="AP448" s="285"/>
      <c r="AQ448" s="285"/>
      <c r="AR448" s="285"/>
      <c r="AS448" s="285"/>
      <c r="AT448" s="285"/>
      <c r="AU448" s="285"/>
      <c r="AV448" s="285"/>
      <c r="AW448" s="285"/>
      <c r="AX448" s="285"/>
      <c r="AY448" s="285"/>
      <c r="AZ448" s="285"/>
      <c r="BA448" s="285"/>
      <c r="BB448" s="285"/>
      <c r="BC448" s="285"/>
      <c r="BD448" s="285"/>
      <c r="BE448" s="285"/>
      <c r="BF448" s="285"/>
      <c r="BG448" s="285"/>
      <c r="BH448" s="285"/>
      <c r="BI448" s="143">
        <f>COUNTIFS($K$7:$K$322,"Thẩm mỹ",BI$7:BI$322,"0")</f>
        <v>0</v>
      </c>
      <c r="BJ448" s="143">
        <f t="shared" ref="BJ448:CV448" si="206">COUNTIFS($K$7:$K$322,"Thẩm mỹ",BJ$7:BJ$322,"0")</f>
        <v>0</v>
      </c>
      <c r="BK448" s="143">
        <f t="shared" si="206"/>
        <v>0</v>
      </c>
      <c r="BL448" s="143">
        <f t="shared" si="206"/>
        <v>0</v>
      </c>
      <c r="BM448" s="143">
        <f t="shared" si="206"/>
        <v>0</v>
      </c>
      <c r="BN448" s="143">
        <f t="shared" si="206"/>
        <v>0</v>
      </c>
      <c r="BO448" s="143">
        <f t="shared" si="206"/>
        <v>0</v>
      </c>
      <c r="BP448" s="143">
        <f t="shared" si="206"/>
        <v>0</v>
      </c>
      <c r="BQ448" s="143">
        <f t="shared" si="206"/>
        <v>0</v>
      </c>
      <c r="BR448" s="143">
        <f t="shared" si="206"/>
        <v>0</v>
      </c>
      <c r="BS448" s="143">
        <f t="shared" si="206"/>
        <v>0</v>
      </c>
      <c r="BT448" s="143">
        <f t="shared" si="206"/>
        <v>0</v>
      </c>
      <c r="BU448" s="143">
        <f t="shared" si="206"/>
        <v>0</v>
      </c>
      <c r="BV448" s="143">
        <f t="shared" si="206"/>
        <v>0</v>
      </c>
      <c r="BW448" s="143">
        <f t="shared" si="206"/>
        <v>0</v>
      </c>
      <c r="BX448" s="143">
        <f t="shared" si="206"/>
        <v>0</v>
      </c>
      <c r="BY448" s="143">
        <f t="shared" si="206"/>
        <v>0</v>
      </c>
      <c r="BZ448" s="143">
        <f t="shared" si="206"/>
        <v>0</v>
      </c>
      <c r="CA448" s="143">
        <f t="shared" si="206"/>
        <v>0</v>
      </c>
      <c r="CB448" s="143">
        <f t="shared" si="206"/>
        <v>0</v>
      </c>
      <c r="CC448" s="143">
        <f t="shared" si="206"/>
        <v>0</v>
      </c>
      <c r="CD448" s="143">
        <f t="shared" si="206"/>
        <v>0</v>
      </c>
      <c r="CE448" s="143">
        <f t="shared" si="206"/>
        <v>0</v>
      </c>
      <c r="CF448" s="143">
        <f t="shared" si="206"/>
        <v>0</v>
      </c>
      <c r="CG448" s="143">
        <f t="shared" si="206"/>
        <v>0</v>
      </c>
      <c r="CH448" s="143">
        <f t="shared" si="206"/>
        <v>0</v>
      </c>
      <c r="CI448" s="143">
        <f t="shared" si="206"/>
        <v>0</v>
      </c>
      <c r="CJ448" s="143">
        <f t="shared" si="206"/>
        <v>0</v>
      </c>
      <c r="CK448" s="143">
        <f t="shared" si="206"/>
        <v>0</v>
      </c>
      <c r="CL448" s="143">
        <f t="shared" si="206"/>
        <v>0</v>
      </c>
      <c r="CM448" s="143">
        <f t="shared" si="206"/>
        <v>0</v>
      </c>
      <c r="CN448" s="143">
        <f t="shared" si="206"/>
        <v>0</v>
      </c>
      <c r="CO448" s="143">
        <f t="shared" si="206"/>
        <v>0</v>
      </c>
      <c r="CP448" s="143">
        <f t="shared" si="206"/>
        <v>0</v>
      </c>
      <c r="CQ448" s="143">
        <f t="shared" si="206"/>
        <v>0</v>
      </c>
      <c r="CR448" s="143">
        <f t="shared" si="206"/>
        <v>0</v>
      </c>
      <c r="CS448" s="143">
        <f t="shared" si="206"/>
        <v>0</v>
      </c>
      <c r="CT448" s="143">
        <f t="shared" si="206"/>
        <v>0</v>
      </c>
      <c r="CU448" s="143">
        <f t="shared" si="206"/>
        <v>0</v>
      </c>
      <c r="CV448" s="143">
        <f t="shared" si="206"/>
        <v>0</v>
      </c>
      <c r="CW448" s="238"/>
      <c r="CX448" s="238"/>
      <c r="CY448" s="238"/>
      <c r="CZ448" s="238"/>
      <c r="DA448" s="238"/>
      <c r="DB448" s="238"/>
      <c r="DC448" s="238"/>
      <c r="DD448" s="238"/>
      <c r="DE448" s="238"/>
      <c r="DF448" s="238"/>
    </row>
    <row r="449" spans="1:110">
      <c r="A449" s="331"/>
      <c r="B449" s="331"/>
      <c r="C449" s="284" t="s">
        <v>1273</v>
      </c>
      <c r="D449" s="284"/>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5"/>
      <c r="AK449" s="285"/>
      <c r="AL449" s="285"/>
      <c r="AM449" s="285"/>
      <c r="AN449" s="285"/>
      <c r="AO449" s="285"/>
      <c r="AP449" s="285"/>
      <c r="AQ449" s="285"/>
      <c r="AR449" s="285"/>
      <c r="AS449" s="285"/>
      <c r="AT449" s="285"/>
      <c r="AU449" s="285"/>
      <c r="AV449" s="285"/>
      <c r="AW449" s="285"/>
      <c r="AX449" s="285"/>
      <c r="AY449" s="285"/>
      <c r="AZ449" s="285"/>
      <c r="BA449" s="285"/>
      <c r="BB449" s="285"/>
      <c r="BC449" s="285"/>
      <c r="BD449" s="285"/>
      <c r="BE449" s="285"/>
      <c r="BF449" s="285"/>
      <c r="BG449" s="285"/>
      <c r="BH449" s="285"/>
      <c r="BI449" s="143">
        <f>COUNTIFS($K$7:$K$322,"Thẩm mỹ",BI$7:BI$322,"kđg")</f>
        <v>0</v>
      </c>
      <c r="BJ449" s="143">
        <f t="shared" ref="BJ449:CV449" si="207">COUNTIFS($K$7:$K$322,"Thẩm mỹ",BJ$7:BJ$322,"kđg")</f>
        <v>0</v>
      </c>
      <c r="BK449" s="143">
        <f t="shared" si="207"/>
        <v>0</v>
      </c>
      <c r="BL449" s="143">
        <f t="shared" si="207"/>
        <v>0</v>
      </c>
      <c r="BM449" s="143">
        <f t="shared" si="207"/>
        <v>0</v>
      </c>
      <c r="BN449" s="143">
        <f t="shared" si="207"/>
        <v>0</v>
      </c>
      <c r="BO449" s="143">
        <f t="shared" si="207"/>
        <v>0</v>
      </c>
      <c r="BP449" s="143">
        <f t="shared" si="207"/>
        <v>0</v>
      </c>
      <c r="BQ449" s="143">
        <f t="shared" si="207"/>
        <v>0</v>
      </c>
      <c r="BR449" s="143">
        <f t="shared" si="207"/>
        <v>0</v>
      </c>
      <c r="BS449" s="143">
        <f t="shared" si="207"/>
        <v>0</v>
      </c>
      <c r="BT449" s="143">
        <f t="shared" si="207"/>
        <v>0</v>
      </c>
      <c r="BU449" s="143">
        <f t="shared" si="207"/>
        <v>0</v>
      </c>
      <c r="BV449" s="143">
        <f t="shared" si="207"/>
        <v>0</v>
      </c>
      <c r="BW449" s="143">
        <f t="shared" si="207"/>
        <v>0</v>
      </c>
      <c r="BX449" s="143">
        <f t="shared" si="207"/>
        <v>0</v>
      </c>
      <c r="BY449" s="143">
        <f t="shared" si="207"/>
        <v>0</v>
      </c>
      <c r="BZ449" s="143">
        <f t="shared" si="207"/>
        <v>0</v>
      </c>
      <c r="CA449" s="143">
        <f t="shared" si="207"/>
        <v>0</v>
      </c>
      <c r="CB449" s="143">
        <f t="shared" si="207"/>
        <v>0</v>
      </c>
      <c r="CC449" s="143">
        <f t="shared" si="207"/>
        <v>0</v>
      </c>
      <c r="CD449" s="143">
        <f t="shared" si="207"/>
        <v>0</v>
      </c>
      <c r="CE449" s="143">
        <f t="shared" si="207"/>
        <v>0</v>
      </c>
      <c r="CF449" s="143">
        <f t="shared" si="207"/>
        <v>0</v>
      </c>
      <c r="CG449" s="143">
        <f t="shared" si="207"/>
        <v>0</v>
      </c>
      <c r="CH449" s="143">
        <f t="shared" si="207"/>
        <v>0</v>
      </c>
      <c r="CI449" s="143">
        <f t="shared" si="207"/>
        <v>0</v>
      </c>
      <c r="CJ449" s="143">
        <f t="shared" si="207"/>
        <v>0</v>
      </c>
      <c r="CK449" s="143">
        <f t="shared" si="207"/>
        <v>0</v>
      </c>
      <c r="CL449" s="143">
        <f t="shared" si="207"/>
        <v>0</v>
      </c>
      <c r="CM449" s="143">
        <f t="shared" si="207"/>
        <v>0</v>
      </c>
      <c r="CN449" s="143">
        <f t="shared" si="207"/>
        <v>0</v>
      </c>
      <c r="CO449" s="143">
        <f t="shared" si="207"/>
        <v>0</v>
      </c>
      <c r="CP449" s="143">
        <f t="shared" si="207"/>
        <v>0</v>
      </c>
      <c r="CQ449" s="143">
        <f t="shared" si="207"/>
        <v>0</v>
      </c>
      <c r="CR449" s="143">
        <f t="shared" si="207"/>
        <v>0</v>
      </c>
      <c r="CS449" s="143">
        <f t="shared" si="207"/>
        <v>0</v>
      </c>
      <c r="CT449" s="143">
        <f t="shared" si="207"/>
        <v>0</v>
      </c>
      <c r="CU449" s="143">
        <f t="shared" si="207"/>
        <v>0</v>
      </c>
      <c r="CV449" s="143">
        <f t="shared" si="207"/>
        <v>0</v>
      </c>
      <c r="CW449" s="238"/>
      <c r="CX449" s="238"/>
      <c r="CY449" s="238"/>
      <c r="CZ449" s="238"/>
      <c r="DA449" s="238"/>
      <c r="DB449" s="238"/>
      <c r="DC449" s="238"/>
      <c r="DD449" s="238"/>
      <c r="DE449" s="238"/>
      <c r="DF449" s="238"/>
    </row>
    <row r="450" spans="1:110">
      <c r="A450" s="331"/>
      <c r="B450" s="331"/>
      <c r="C450" s="284" t="s">
        <v>1272</v>
      </c>
      <c r="D450" s="284"/>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c r="AJ450" s="285"/>
      <c r="AK450" s="285"/>
      <c r="AL450" s="285"/>
      <c r="AM450" s="285"/>
      <c r="AN450" s="285"/>
      <c r="AO450" s="285"/>
      <c r="AP450" s="285"/>
      <c r="AQ450" s="285"/>
      <c r="AR450" s="285"/>
      <c r="AS450" s="285"/>
      <c r="AT450" s="285"/>
      <c r="AU450" s="285"/>
      <c r="AV450" s="285"/>
      <c r="AW450" s="285"/>
      <c r="AX450" s="285"/>
      <c r="AY450" s="285"/>
      <c r="AZ450" s="285"/>
      <c r="BA450" s="285"/>
      <c r="BB450" s="285"/>
      <c r="BC450" s="285"/>
      <c r="BD450" s="285"/>
      <c r="BE450" s="285"/>
      <c r="BF450" s="285"/>
      <c r="BG450" s="285"/>
      <c r="BH450" s="285"/>
      <c r="BI450" s="144" t="e">
        <f>BI449/(BI446+BI447+BI448+BI449)</f>
        <v>#DIV/0!</v>
      </c>
      <c r="BJ450" s="144" t="e">
        <f t="shared" ref="BJ450:CV450" si="208">BJ449/(BJ446+BJ447+BJ448+BJ449)</f>
        <v>#DIV/0!</v>
      </c>
      <c r="BK450" s="144" t="e">
        <f t="shared" si="208"/>
        <v>#DIV/0!</v>
      </c>
      <c r="BL450" s="144" t="e">
        <f t="shared" si="208"/>
        <v>#DIV/0!</v>
      </c>
      <c r="BM450" s="144" t="e">
        <f t="shared" si="208"/>
        <v>#DIV/0!</v>
      </c>
      <c r="BN450" s="144" t="e">
        <f t="shared" si="208"/>
        <v>#DIV/0!</v>
      </c>
      <c r="BO450" s="144" t="e">
        <f t="shared" si="208"/>
        <v>#DIV/0!</v>
      </c>
      <c r="BP450" s="144" t="e">
        <f t="shared" si="208"/>
        <v>#DIV/0!</v>
      </c>
      <c r="BQ450" s="144" t="e">
        <f t="shared" si="208"/>
        <v>#DIV/0!</v>
      </c>
      <c r="BR450" s="144" t="e">
        <f t="shared" si="208"/>
        <v>#DIV/0!</v>
      </c>
      <c r="BS450" s="144" t="e">
        <f t="shared" si="208"/>
        <v>#DIV/0!</v>
      </c>
      <c r="BT450" s="144" t="e">
        <f t="shared" si="208"/>
        <v>#DIV/0!</v>
      </c>
      <c r="BU450" s="144" t="e">
        <f t="shared" si="208"/>
        <v>#DIV/0!</v>
      </c>
      <c r="BV450" s="144" t="e">
        <f t="shared" si="208"/>
        <v>#DIV/0!</v>
      </c>
      <c r="BW450" s="144" t="e">
        <f t="shared" si="208"/>
        <v>#DIV/0!</v>
      </c>
      <c r="BX450" s="144" t="e">
        <f t="shared" si="208"/>
        <v>#DIV/0!</v>
      </c>
      <c r="BY450" s="144" t="e">
        <f t="shared" si="208"/>
        <v>#DIV/0!</v>
      </c>
      <c r="BZ450" s="144" t="e">
        <f t="shared" si="208"/>
        <v>#DIV/0!</v>
      </c>
      <c r="CA450" s="144" t="e">
        <f t="shared" si="208"/>
        <v>#DIV/0!</v>
      </c>
      <c r="CB450" s="144" t="e">
        <f t="shared" si="208"/>
        <v>#DIV/0!</v>
      </c>
      <c r="CC450" s="144" t="e">
        <f t="shared" si="208"/>
        <v>#DIV/0!</v>
      </c>
      <c r="CD450" s="144" t="e">
        <f t="shared" si="208"/>
        <v>#DIV/0!</v>
      </c>
      <c r="CE450" s="144" t="e">
        <f t="shared" si="208"/>
        <v>#DIV/0!</v>
      </c>
      <c r="CF450" s="144" t="e">
        <f t="shared" si="208"/>
        <v>#DIV/0!</v>
      </c>
      <c r="CG450" s="144" t="e">
        <f t="shared" si="208"/>
        <v>#DIV/0!</v>
      </c>
      <c r="CH450" s="144" t="e">
        <f t="shared" si="208"/>
        <v>#DIV/0!</v>
      </c>
      <c r="CI450" s="144" t="e">
        <f t="shared" si="208"/>
        <v>#DIV/0!</v>
      </c>
      <c r="CJ450" s="144" t="e">
        <f t="shared" si="208"/>
        <v>#DIV/0!</v>
      </c>
      <c r="CK450" s="144" t="e">
        <f t="shared" si="208"/>
        <v>#DIV/0!</v>
      </c>
      <c r="CL450" s="144" t="e">
        <f t="shared" si="208"/>
        <v>#DIV/0!</v>
      </c>
      <c r="CM450" s="144" t="e">
        <f t="shared" si="208"/>
        <v>#DIV/0!</v>
      </c>
      <c r="CN450" s="144" t="e">
        <f t="shared" si="208"/>
        <v>#DIV/0!</v>
      </c>
      <c r="CO450" s="144" t="e">
        <f t="shared" si="208"/>
        <v>#DIV/0!</v>
      </c>
      <c r="CP450" s="144" t="e">
        <f t="shared" si="208"/>
        <v>#DIV/0!</v>
      </c>
      <c r="CQ450" s="144" t="e">
        <f t="shared" si="208"/>
        <v>#DIV/0!</v>
      </c>
      <c r="CR450" s="144" t="e">
        <f t="shared" si="208"/>
        <v>#DIV/0!</v>
      </c>
      <c r="CS450" s="144" t="e">
        <f t="shared" si="208"/>
        <v>#DIV/0!</v>
      </c>
      <c r="CT450" s="144" t="e">
        <f t="shared" si="208"/>
        <v>#DIV/0!</v>
      </c>
      <c r="CU450" s="144" t="e">
        <f t="shared" si="208"/>
        <v>#DIV/0!</v>
      </c>
      <c r="CV450" s="144" t="e">
        <f t="shared" si="208"/>
        <v>#DIV/0!</v>
      </c>
      <c r="CW450" s="238"/>
      <c r="CX450" s="238"/>
      <c r="CY450" s="238"/>
      <c r="CZ450" s="238"/>
      <c r="DA450" s="238"/>
      <c r="DB450" s="238"/>
      <c r="DC450" s="238"/>
      <c r="DD450" s="238"/>
      <c r="DE450" s="238"/>
      <c r="DF450" s="238"/>
    </row>
    <row r="451" spans="1:110" ht="15.75" customHeight="1">
      <c r="A451" s="331"/>
      <c r="B451" s="331"/>
      <c r="C451" s="295" t="s">
        <v>1338</v>
      </c>
      <c r="D451" s="295"/>
      <c r="E451" s="285"/>
      <c r="F451" s="285"/>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5"/>
      <c r="AD451" s="285"/>
      <c r="AE451" s="285"/>
      <c r="AF451" s="285"/>
      <c r="AG451" s="285"/>
      <c r="AH451" s="285"/>
      <c r="AI451" s="285"/>
      <c r="AJ451" s="285"/>
      <c r="AK451" s="285"/>
      <c r="AL451" s="285"/>
      <c r="AM451" s="285"/>
      <c r="AN451" s="285"/>
      <c r="AO451" s="285"/>
      <c r="AP451" s="285"/>
      <c r="AQ451" s="285"/>
      <c r="AR451" s="285"/>
      <c r="AS451" s="285"/>
      <c r="AT451" s="285"/>
      <c r="AU451" s="285"/>
      <c r="AV451" s="285"/>
      <c r="AW451" s="285"/>
      <c r="AX451" s="285"/>
      <c r="AY451" s="285"/>
      <c r="AZ451" s="285"/>
      <c r="BA451" s="285"/>
      <c r="BB451" s="285"/>
      <c r="BC451" s="285"/>
      <c r="BD451" s="285"/>
      <c r="BE451" s="285"/>
      <c r="BF451" s="285"/>
      <c r="BG451" s="285"/>
      <c r="BH451" s="285"/>
      <c r="BI451" s="145" t="e">
        <f>(((BI446*2)+(BI447*1)+(BI448*0)))/(BI446+BI447+BI448)</f>
        <v>#DIV/0!</v>
      </c>
      <c r="BJ451" s="145" t="e">
        <f t="shared" ref="BJ451:CV451" si="209">(((BJ446*2)+(BJ447*1)+(BJ448*0)))/(BJ446+BJ447+BJ448)</f>
        <v>#DIV/0!</v>
      </c>
      <c r="BK451" s="145" t="e">
        <f t="shared" si="209"/>
        <v>#DIV/0!</v>
      </c>
      <c r="BL451" s="145" t="e">
        <f t="shared" si="209"/>
        <v>#DIV/0!</v>
      </c>
      <c r="BM451" s="145" t="e">
        <f t="shared" si="209"/>
        <v>#DIV/0!</v>
      </c>
      <c r="BN451" s="145" t="e">
        <f t="shared" si="209"/>
        <v>#DIV/0!</v>
      </c>
      <c r="BO451" s="145" t="e">
        <f t="shared" si="209"/>
        <v>#DIV/0!</v>
      </c>
      <c r="BP451" s="145" t="e">
        <f t="shared" si="209"/>
        <v>#DIV/0!</v>
      </c>
      <c r="BQ451" s="145" t="e">
        <f t="shared" si="209"/>
        <v>#DIV/0!</v>
      </c>
      <c r="BR451" s="145" t="e">
        <f t="shared" si="209"/>
        <v>#DIV/0!</v>
      </c>
      <c r="BS451" s="145" t="e">
        <f t="shared" si="209"/>
        <v>#DIV/0!</v>
      </c>
      <c r="BT451" s="145" t="e">
        <f t="shared" si="209"/>
        <v>#DIV/0!</v>
      </c>
      <c r="BU451" s="145" t="e">
        <f t="shared" si="209"/>
        <v>#DIV/0!</v>
      </c>
      <c r="BV451" s="145" t="e">
        <f t="shared" si="209"/>
        <v>#DIV/0!</v>
      </c>
      <c r="BW451" s="145" t="e">
        <f t="shared" si="209"/>
        <v>#DIV/0!</v>
      </c>
      <c r="BX451" s="145" t="e">
        <f t="shared" si="209"/>
        <v>#DIV/0!</v>
      </c>
      <c r="BY451" s="145" t="e">
        <f t="shared" si="209"/>
        <v>#DIV/0!</v>
      </c>
      <c r="BZ451" s="145" t="e">
        <f t="shared" si="209"/>
        <v>#DIV/0!</v>
      </c>
      <c r="CA451" s="145" t="e">
        <f t="shared" si="209"/>
        <v>#DIV/0!</v>
      </c>
      <c r="CB451" s="145" t="e">
        <f t="shared" si="209"/>
        <v>#DIV/0!</v>
      </c>
      <c r="CC451" s="145" t="e">
        <f t="shared" si="209"/>
        <v>#DIV/0!</v>
      </c>
      <c r="CD451" s="145" t="e">
        <f t="shared" si="209"/>
        <v>#DIV/0!</v>
      </c>
      <c r="CE451" s="145" t="e">
        <f t="shared" si="209"/>
        <v>#DIV/0!</v>
      </c>
      <c r="CF451" s="145" t="e">
        <f t="shared" si="209"/>
        <v>#DIV/0!</v>
      </c>
      <c r="CG451" s="145" t="e">
        <f t="shared" si="209"/>
        <v>#DIV/0!</v>
      </c>
      <c r="CH451" s="145" t="e">
        <f t="shared" si="209"/>
        <v>#DIV/0!</v>
      </c>
      <c r="CI451" s="145" t="e">
        <f t="shared" si="209"/>
        <v>#DIV/0!</v>
      </c>
      <c r="CJ451" s="145" t="e">
        <f t="shared" si="209"/>
        <v>#DIV/0!</v>
      </c>
      <c r="CK451" s="145" t="e">
        <f t="shared" si="209"/>
        <v>#DIV/0!</v>
      </c>
      <c r="CL451" s="145" t="e">
        <f t="shared" si="209"/>
        <v>#DIV/0!</v>
      </c>
      <c r="CM451" s="145" t="e">
        <f t="shared" si="209"/>
        <v>#DIV/0!</v>
      </c>
      <c r="CN451" s="145" t="e">
        <f t="shared" si="209"/>
        <v>#DIV/0!</v>
      </c>
      <c r="CO451" s="145" t="e">
        <f t="shared" si="209"/>
        <v>#DIV/0!</v>
      </c>
      <c r="CP451" s="145" t="e">
        <f t="shared" si="209"/>
        <v>#DIV/0!</v>
      </c>
      <c r="CQ451" s="145" t="e">
        <f t="shared" si="209"/>
        <v>#DIV/0!</v>
      </c>
      <c r="CR451" s="145" t="e">
        <f t="shared" si="209"/>
        <v>#DIV/0!</v>
      </c>
      <c r="CS451" s="145" t="e">
        <f t="shared" si="209"/>
        <v>#DIV/0!</v>
      </c>
      <c r="CT451" s="145" t="e">
        <f t="shared" si="209"/>
        <v>#DIV/0!</v>
      </c>
      <c r="CU451" s="145" t="e">
        <f t="shared" si="209"/>
        <v>#DIV/0!</v>
      </c>
      <c r="CV451" s="145" t="e">
        <f t="shared" si="209"/>
        <v>#DIV/0!</v>
      </c>
      <c r="CW451" s="296">
        <f>COUNTIF(BI452:CV452,"Đ")</f>
        <v>0</v>
      </c>
      <c r="CX451" s="297" t="e">
        <f>CW451/(CW451+CY451+DA451+DC451)</f>
        <v>#DIV/0!</v>
      </c>
      <c r="CY451" s="298">
        <f>COUNTIF(BI452:CV452,"CCG")</f>
        <v>0</v>
      </c>
      <c r="CZ451" s="297" t="e">
        <f>CY451/(CW451+CY451+DA451+DC451)</f>
        <v>#DIV/0!</v>
      </c>
      <c r="DA451" s="298">
        <f>COUNTIF(BI452:CV452,"CĐ")</f>
        <v>0</v>
      </c>
      <c r="DB451" s="297" t="e">
        <f>DA451/(CW451+CY451+DA451+DC451)</f>
        <v>#DIV/0!</v>
      </c>
      <c r="DC451" s="298">
        <f>COUNTIF(BI452:CV452,"KĐG")</f>
        <v>0</v>
      </c>
      <c r="DD451" s="297" t="e">
        <f>DC451/(CW451+CY451+DA451+DC451)</f>
        <v>#DIV/0!</v>
      </c>
      <c r="DE451" s="299" t="e">
        <f>(((CW451*2)+(CY451*1)+(DA451*0)))/(CW451+CY451+DA451)</f>
        <v>#DIV/0!</v>
      </c>
      <c r="DF451" s="300" t="e">
        <f>IF(DD451&gt;=50%,"KĐG",IF(DE451&gt;=1.6,"Đạt",IF(DE451&gt;=1,"Cần cố gắng","Chưa đạt")))</f>
        <v>#DIV/0!</v>
      </c>
    </row>
    <row r="452" spans="1:110">
      <c r="A452" s="331"/>
      <c r="B452" s="331"/>
      <c r="C452" s="295"/>
      <c r="D452" s="29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285"/>
      <c r="AF452" s="285"/>
      <c r="AG452" s="285"/>
      <c r="AH452" s="285"/>
      <c r="AI452" s="285"/>
      <c r="AJ452" s="285"/>
      <c r="AK452" s="285"/>
      <c r="AL452" s="285"/>
      <c r="AM452" s="285"/>
      <c r="AN452" s="285"/>
      <c r="AO452" s="285"/>
      <c r="AP452" s="285"/>
      <c r="AQ452" s="285"/>
      <c r="AR452" s="285"/>
      <c r="AS452" s="285"/>
      <c r="AT452" s="285"/>
      <c r="AU452" s="285"/>
      <c r="AV452" s="285"/>
      <c r="AW452" s="285"/>
      <c r="AX452" s="285"/>
      <c r="AY452" s="285"/>
      <c r="AZ452" s="285"/>
      <c r="BA452" s="285"/>
      <c r="BB452" s="285"/>
      <c r="BC452" s="285"/>
      <c r="BD452" s="285"/>
      <c r="BE452" s="285"/>
      <c r="BF452" s="285"/>
      <c r="BG452" s="285"/>
      <c r="BH452" s="285"/>
      <c r="BI452" s="145" t="e">
        <f>IF(BI450&gt;=50%,"KĐG",IF(BI451&gt;=1.6,"Đ",IF(BI451&gt;=1,"CCG","CĐ")))</f>
        <v>#DIV/0!</v>
      </c>
      <c r="BJ452" s="145" t="e">
        <f t="shared" ref="BJ452:CV452" si="210">IF(BJ450&gt;=50%,"KĐG",IF(BJ451&gt;=1.6,"Đ",IF(BJ451&gt;=1,"CCG","CĐ")))</f>
        <v>#DIV/0!</v>
      </c>
      <c r="BK452" s="145" t="e">
        <f t="shared" si="210"/>
        <v>#DIV/0!</v>
      </c>
      <c r="BL452" s="145" t="e">
        <f t="shared" si="210"/>
        <v>#DIV/0!</v>
      </c>
      <c r="BM452" s="145" t="e">
        <f t="shared" si="210"/>
        <v>#DIV/0!</v>
      </c>
      <c r="BN452" s="145" t="e">
        <f t="shared" si="210"/>
        <v>#DIV/0!</v>
      </c>
      <c r="BO452" s="145" t="e">
        <f t="shared" si="210"/>
        <v>#DIV/0!</v>
      </c>
      <c r="BP452" s="145" t="e">
        <f t="shared" si="210"/>
        <v>#DIV/0!</v>
      </c>
      <c r="BQ452" s="145" t="e">
        <f t="shared" si="210"/>
        <v>#DIV/0!</v>
      </c>
      <c r="BR452" s="145" t="e">
        <f t="shared" si="210"/>
        <v>#DIV/0!</v>
      </c>
      <c r="BS452" s="145" t="e">
        <f t="shared" si="210"/>
        <v>#DIV/0!</v>
      </c>
      <c r="BT452" s="145" t="e">
        <f t="shared" si="210"/>
        <v>#DIV/0!</v>
      </c>
      <c r="BU452" s="145" t="e">
        <f t="shared" si="210"/>
        <v>#DIV/0!</v>
      </c>
      <c r="BV452" s="145" t="e">
        <f t="shared" si="210"/>
        <v>#DIV/0!</v>
      </c>
      <c r="BW452" s="145" t="e">
        <f t="shared" si="210"/>
        <v>#DIV/0!</v>
      </c>
      <c r="BX452" s="145" t="e">
        <f t="shared" si="210"/>
        <v>#DIV/0!</v>
      </c>
      <c r="BY452" s="145" t="e">
        <f t="shared" si="210"/>
        <v>#DIV/0!</v>
      </c>
      <c r="BZ452" s="145" t="e">
        <f t="shared" si="210"/>
        <v>#DIV/0!</v>
      </c>
      <c r="CA452" s="145" t="e">
        <f t="shared" si="210"/>
        <v>#DIV/0!</v>
      </c>
      <c r="CB452" s="145" t="e">
        <f t="shared" si="210"/>
        <v>#DIV/0!</v>
      </c>
      <c r="CC452" s="145" t="e">
        <f t="shared" si="210"/>
        <v>#DIV/0!</v>
      </c>
      <c r="CD452" s="145" t="e">
        <f t="shared" si="210"/>
        <v>#DIV/0!</v>
      </c>
      <c r="CE452" s="145" t="e">
        <f t="shared" si="210"/>
        <v>#DIV/0!</v>
      </c>
      <c r="CF452" s="145" t="e">
        <f t="shared" si="210"/>
        <v>#DIV/0!</v>
      </c>
      <c r="CG452" s="145" t="e">
        <f t="shared" si="210"/>
        <v>#DIV/0!</v>
      </c>
      <c r="CH452" s="145" t="e">
        <f t="shared" si="210"/>
        <v>#DIV/0!</v>
      </c>
      <c r="CI452" s="145" t="e">
        <f t="shared" si="210"/>
        <v>#DIV/0!</v>
      </c>
      <c r="CJ452" s="145" t="e">
        <f t="shared" si="210"/>
        <v>#DIV/0!</v>
      </c>
      <c r="CK452" s="145" t="e">
        <f t="shared" si="210"/>
        <v>#DIV/0!</v>
      </c>
      <c r="CL452" s="145" t="e">
        <f t="shared" si="210"/>
        <v>#DIV/0!</v>
      </c>
      <c r="CM452" s="145" t="e">
        <f t="shared" si="210"/>
        <v>#DIV/0!</v>
      </c>
      <c r="CN452" s="145" t="e">
        <f t="shared" si="210"/>
        <v>#DIV/0!</v>
      </c>
      <c r="CO452" s="145" t="e">
        <f t="shared" si="210"/>
        <v>#DIV/0!</v>
      </c>
      <c r="CP452" s="145" t="e">
        <f t="shared" si="210"/>
        <v>#DIV/0!</v>
      </c>
      <c r="CQ452" s="145" t="e">
        <f t="shared" si="210"/>
        <v>#DIV/0!</v>
      </c>
      <c r="CR452" s="145" t="e">
        <f t="shared" si="210"/>
        <v>#DIV/0!</v>
      </c>
      <c r="CS452" s="145" t="e">
        <f t="shared" si="210"/>
        <v>#DIV/0!</v>
      </c>
      <c r="CT452" s="145" t="e">
        <f t="shared" si="210"/>
        <v>#DIV/0!</v>
      </c>
      <c r="CU452" s="145" t="e">
        <f t="shared" si="210"/>
        <v>#DIV/0!</v>
      </c>
      <c r="CV452" s="145" t="e">
        <f t="shared" si="210"/>
        <v>#DIV/0!</v>
      </c>
      <c r="CW452" s="296"/>
      <c r="CX452" s="297"/>
      <c r="CY452" s="298"/>
      <c r="CZ452" s="297"/>
      <c r="DA452" s="298"/>
      <c r="DB452" s="297"/>
      <c r="DC452" s="298"/>
      <c r="DD452" s="297"/>
      <c r="DE452" s="299"/>
      <c r="DF452" s="301"/>
    </row>
    <row r="453" spans="1:110" ht="15.75" customHeight="1">
      <c r="A453" s="331"/>
      <c r="B453" s="331" t="s">
        <v>1138</v>
      </c>
      <c r="C453" s="269" t="s">
        <v>1130</v>
      </c>
      <c r="D453" s="269"/>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c r="AA453" s="270"/>
      <c r="AB453" s="270"/>
      <c r="AC453" s="270"/>
      <c r="AD453" s="270"/>
      <c r="AE453" s="270"/>
      <c r="AF453" s="270"/>
      <c r="AG453" s="270"/>
      <c r="AH453" s="270"/>
      <c r="AI453" s="270"/>
      <c r="AJ453" s="270"/>
      <c r="AK453" s="270"/>
      <c r="AL453" s="270"/>
      <c r="AM453" s="270"/>
      <c r="AN453" s="270"/>
      <c r="AO453" s="270"/>
      <c r="AP453" s="270"/>
      <c r="AQ453" s="270"/>
      <c r="AR453" s="270"/>
      <c r="AS453" s="270"/>
      <c r="AT453" s="270"/>
      <c r="AU453" s="270"/>
      <c r="AV453" s="270"/>
      <c r="AW453" s="270"/>
      <c r="AX453" s="270"/>
      <c r="AY453" s="270"/>
      <c r="AZ453" s="270"/>
      <c r="BA453" s="270"/>
      <c r="BB453" s="270"/>
      <c r="BC453" s="270"/>
      <c r="BD453" s="270"/>
      <c r="BE453" s="270"/>
      <c r="BF453" s="270"/>
      <c r="BG453" s="270"/>
      <c r="BH453" s="270"/>
      <c r="BI453" s="146">
        <f>BI418+BI425+BI432+BI439+BI446</f>
        <v>0</v>
      </c>
      <c r="BJ453" s="146">
        <f t="shared" ref="BJ453:CV456" si="211">BJ418+BJ425+BJ432+BJ439+BJ446</f>
        <v>0</v>
      </c>
      <c r="BK453" s="146">
        <f t="shared" si="211"/>
        <v>0</v>
      </c>
      <c r="BL453" s="146">
        <f t="shared" si="211"/>
        <v>0</v>
      </c>
      <c r="BM453" s="146">
        <f t="shared" si="211"/>
        <v>0</v>
      </c>
      <c r="BN453" s="146">
        <f t="shared" si="211"/>
        <v>0</v>
      </c>
      <c r="BO453" s="146">
        <f t="shared" si="211"/>
        <v>0</v>
      </c>
      <c r="BP453" s="146">
        <f t="shared" si="211"/>
        <v>0</v>
      </c>
      <c r="BQ453" s="146">
        <f t="shared" si="211"/>
        <v>0</v>
      </c>
      <c r="BR453" s="146">
        <f t="shared" si="211"/>
        <v>0</v>
      </c>
      <c r="BS453" s="146">
        <f t="shared" si="211"/>
        <v>0</v>
      </c>
      <c r="BT453" s="146">
        <f t="shared" si="211"/>
        <v>0</v>
      </c>
      <c r="BU453" s="146">
        <f t="shared" si="211"/>
        <v>0</v>
      </c>
      <c r="BV453" s="146">
        <f t="shared" si="211"/>
        <v>0</v>
      </c>
      <c r="BW453" s="146">
        <f t="shared" si="211"/>
        <v>0</v>
      </c>
      <c r="BX453" s="146">
        <f t="shared" si="211"/>
        <v>0</v>
      </c>
      <c r="BY453" s="146">
        <f t="shared" si="211"/>
        <v>0</v>
      </c>
      <c r="BZ453" s="146">
        <f t="shared" si="211"/>
        <v>0</v>
      </c>
      <c r="CA453" s="146">
        <f t="shared" si="211"/>
        <v>0</v>
      </c>
      <c r="CB453" s="146">
        <f t="shared" si="211"/>
        <v>0</v>
      </c>
      <c r="CC453" s="146">
        <f t="shared" si="211"/>
        <v>0</v>
      </c>
      <c r="CD453" s="146">
        <f t="shared" si="211"/>
        <v>0</v>
      </c>
      <c r="CE453" s="146">
        <f t="shared" si="211"/>
        <v>0</v>
      </c>
      <c r="CF453" s="146">
        <f t="shared" si="211"/>
        <v>0</v>
      </c>
      <c r="CG453" s="146">
        <f t="shared" si="211"/>
        <v>0</v>
      </c>
      <c r="CH453" s="146">
        <f t="shared" si="211"/>
        <v>0</v>
      </c>
      <c r="CI453" s="146">
        <f t="shared" si="211"/>
        <v>0</v>
      </c>
      <c r="CJ453" s="146">
        <f t="shared" si="211"/>
        <v>0</v>
      </c>
      <c r="CK453" s="146">
        <f t="shared" si="211"/>
        <v>0</v>
      </c>
      <c r="CL453" s="146">
        <f t="shared" si="211"/>
        <v>0</v>
      </c>
      <c r="CM453" s="146">
        <f t="shared" si="211"/>
        <v>0</v>
      </c>
      <c r="CN453" s="146">
        <f t="shared" si="211"/>
        <v>0</v>
      </c>
      <c r="CO453" s="146">
        <f t="shared" si="211"/>
        <v>0</v>
      </c>
      <c r="CP453" s="146">
        <f t="shared" si="211"/>
        <v>0</v>
      </c>
      <c r="CQ453" s="146">
        <f t="shared" si="211"/>
        <v>0</v>
      </c>
      <c r="CR453" s="146">
        <f t="shared" si="211"/>
        <v>0</v>
      </c>
      <c r="CS453" s="146">
        <f t="shared" si="211"/>
        <v>0</v>
      </c>
      <c r="CT453" s="146">
        <f t="shared" si="211"/>
        <v>0</v>
      </c>
      <c r="CU453" s="146">
        <f t="shared" si="211"/>
        <v>0</v>
      </c>
      <c r="CV453" s="146">
        <f t="shared" si="211"/>
        <v>0</v>
      </c>
      <c r="CW453" s="252"/>
      <c r="CX453" s="252"/>
      <c r="CY453" s="252"/>
      <c r="CZ453" s="252"/>
      <c r="DA453" s="252"/>
      <c r="DB453" s="252"/>
      <c r="DC453" s="252"/>
      <c r="DD453" s="252"/>
      <c r="DE453" s="252"/>
      <c r="DF453" s="252"/>
    </row>
    <row r="454" spans="1:110" ht="17.25" customHeight="1">
      <c r="A454" s="331"/>
      <c r="B454" s="331"/>
      <c r="C454" s="269" t="s">
        <v>1131</v>
      </c>
      <c r="D454" s="269"/>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c r="AA454" s="270"/>
      <c r="AB454" s="270"/>
      <c r="AC454" s="270"/>
      <c r="AD454" s="270"/>
      <c r="AE454" s="270"/>
      <c r="AF454" s="270"/>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c r="BC454" s="270"/>
      <c r="BD454" s="270"/>
      <c r="BE454" s="270"/>
      <c r="BF454" s="270"/>
      <c r="BG454" s="270"/>
      <c r="BH454" s="270"/>
      <c r="BI454" s="146">
        <f t="shared" ref="BI454:BX456" si="212">BI419+BI426+BI433+BI440+BI447</f>
        <v>0</v>
      </c>
      <c r="BJ454" s="146">
        <f t="shared" si="212"/>
        <v>0</v>
      </c>
      <c r="BK454" s="146">
        <f t="shared" si="212"/>
        <v>0</v>
      </c>
      <c r="BL454" s="146">
        <f t="shared" si="212"/>
        <v>0</v>
      </c>
      <c r="BM454" s="146">
        <f t="shared" si="212"/>
        <v>0</v>
      </c>
      <c r="BN454" s="146">
        <f t="shared" si="212"/>
        <v>0</v>
      </c>
      <c r="BO454" s="146">
        <f t="shared" si="212"/>
        <v>0</v>
      </c>
      <c r="BP454" s="146">
        <f t="shared" si="212"/>
        <v>0</v>
      </c>
      <c r="BQ454" s="146">
        <f t="shared" si="212"/>
        <v>0</v>
      </c>
      <c r="BR454" s="146">
        <f t="shared" si="212"/>
        <v>0</v>
      </c>
      <c r="BS454" s="146">
        <f t="shared" si="212"/>
        <v>0</v>
      </c>
      <c r="BT454" s="146">
        <f t="shared" si="212"/>
        <v>0</v>
      </c>
      <c r="BU454" s="146">
        <f t="shared" si="212"/>
        <v>0</v>
      </c>
      <c r="BV454" s="146">
        <f t="shared" si="212"/>
        <v>0</v>
      </c>
      <c r="BW454" s="146">
        <f t="shared" si="212"/>
        <v>0</v>
      </c>
      <c r="BX454" s="146">
        <f t="shared" si="212"/>
        <v>0</v>
      </c>
      <c r="BY454" s="146">
        <f t="shared" si="211"/>
        <v>0</v>
      </c>
      <c r="BZ454" s="146">
        <f t="shared" si="211"/>
        <v>0</v>
      </c>
      <c r="CA454" s="146">
        <f t="shared" si="211"/>
        <v>0</v>
      </c>
      <c r="CB454" s="146">
        <f t="shared" si="211"/>
        <v>0</v>
      </c>
      <c r="CC454" s="146">
        <f t="shared" si="211"/>
        <v>0</v>
      </c>
      <c r="CD454" s="146">
        <f t="shared" si="211"/>
        <v>0</v>
      </c>
      <c r="CE454" s="146">
        <f t="shared" si="211"/>
        <v>0</v>
      </c>
      <c r="CF454" s="146">
        <f t="shared" si="211"/>
        <v>0</v>
      </c>
      <c r="CG454" s="146">
        <f t="shared" si="211"/>
        <v>0</v>
      </c>
      <c r="CH454" s="146">
        <f t="shared" si="211"/>
        <v>0</v>
      </c>
      <c r="CI454" s="146">
        <f t="shared" si="211"/>
        <v>0</v>
      </c>
      <c r="CJ454" s="146">
        <f t="shared" si="211"/>
        <v>0</v>
      </c>
      <c r="CK454" s="146">
        <f t="shared" si="211"/>
        <v>0</v>
      </c>
      <c r="CL454" s="146">
        <f t="shared" si="211"/>
        <v>0</v>
      </c>
      <c r="CM454" s="146">
        <f t="shared" si="211"/>
        <v>0</v>
      </c>
      <c r="CN454" s="146">
        <f t="shared" si="211"/>
        <v>0</v>
      </c>
      <c r="CO454" s="146">
        <f t="shared" si="211"/>
        <v>0</v>
      </c>
      <c r="CP454" s="146">
        <f t="shared" si="211"/>
        <v>0</v>
      </c>
      <c r="CQ454" s="146">
        <f t="shared" si="211"/>
        <v>0</v>
      </c>
      <c r="CR454" s="146">
        <f t="shared" si="211"/>
        <v>0</v>
      </c>
      <c r="CS454" s="146">
        <f t="shared" si="211"/>
        <v>0</v>
      </c>
      <c r="CT454" s="146">
        <f t="shared" si="211"/>
        <v>0</v>
      </c>
      <c r="CU454" s="146">
        <f t="shared" si="211"/>
        <v>0</v>
      </c>
      <c r="CV454" s="146">
        <f t="shared" si="211"/>
        <v>0</v>
      </c>
      <c r="CW454" s="252"/>
      <c r="CX454" s="252"/>
      <c r="CY454" s="252"/>
      <c r="CZ454" s="252"/>
      <c r="DA454" s="252"/>
      <c r="DB454" s="252"/>
      <c r="DC454" s="252"/>
      <c r="DD454" s="252"/>
      <c r="DE454" s="252"/>
      <c r="DF454" s="252"/>
    </row>
    <row r="455" spans="1:110" ht="15.75" customHeight="1">
      <c r="A455" s="331"/>
      <c r="B455" s="331"/>
      <c r="C455" s="269" t="s">
        <v>1132</v>
      </c>
      <c r="D455" s="269"/>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c r="BC455" s="270"/>
      <c r="BD455" s="270"/>
      <c r="BE455" s="270"/>
      <c r="BF455" s="270"/>
      <c r="BG455" s="270"/>
      <c r="BH455" s="270"/>
      <c r="BI455" s="146">
        <f t="shared" si="212"/>
        <v>0</v>
      </c>
      <c r="BJ455" s="146">
        <f t="shared" si="211"/>
        <v>0</v>
      </c>
      <c r="BK455" s="146">
        <f t="shared" si="211"/>
        <v>0</v>
      </c>
      <c r="BL455" s="146">
        <f t="shared" si="211"/>
        <v>0</v>
      </c>
      <c r="BM455" s="146">
        <f t="shared" si="211"/>
        <v>0</v>
      </c>
      <c r="BN455" s="146">
        <f t="shared" si="211"/>
        <v>0</v>
      </c>
      <c r="BO455" s="146">
        <f t="shared" si="211"/>
        <v>0</v>
      </c>
      <c r="BP455" s="146">
        <f t="shared" si="211"/>
        <v>0</v>
      </c>
      <c r="BQ455" s="146">
        <f t="shared" si="211"/>
        <v>0</v>
      </c>
      <c r="BR455" s="146">
        <f t="shared" si="211"/>
        <v>0</v>
      </c>
      <c r="BS455" s="146">
        <f t="shared" si="211"/>
        <v>0</v>
      </c>
      <c r="BT455" s="146">
        <f t="shared" si="211"/>
        <v>0</v>
      </c>
      <c r="BU455" s="146">
        <f t="shared" si="211"/>
        <v>0</v>
      </c>
      <c r="BV455" s="146">
        <f t="shared" si="211"/>
        <v>0</v>
      </c>
      <c r="BW455" s="146">
        <f t="shared" si="211"/>
        <v>0</v>
      </c>
      <c r="BX455" s="146">
        <f t="shared" si="211"/>
        <v>0</v>
      </c>
      <c r="BY455" s="146">
        <f t="shared" si="211"/>
        <v>0</v>
      </c>
      <c r="BZ455" s="146">
        <f t="shared" si="211"/>
        <v>0</v>
      </c>
      <c r="CA455" s="146">
        <f t="shared" si="211"/>
        <v>0</v>
      </c>
      <c r="CB455" s="146">
        <f t="shared" si="211"/>
        <v>0</v>
      </c>
      <c r="CC455" s="146">
        <f t="shared" si="211"/>
        <v>0</v>
      </c>
      <c r="CD455" s="146">
        <f t="shared" si="211"/>
        <v>0</v>
      </c>
      <c r="CE455" s="146">
        <f t="shared" si="211"/>
        <v>0</v>
      </c>
      <c r="CF455" s="146">
        <f t="shared" si="211"/>
        <v>0</v>
      </c>
      <c r="CG455" s="146">
        <f t="shared" si="211"/>
        <v>0</v>
      </c>
      <c r="CH455" s="146">
        <f t="shared" si="211"/>
        <v>0</v>
      </c>
      <c r="CI455" s="146">
        <f t="shared" si="211"/>
        <v>0</v>
      </c>
      <c r="CJ455" s="146">
        <f t="shared" si="211"/>
        <v>0</v>
      </c>
      <c r="CK455" s="146">
        <f t="shared" si="211"/>
        <v>0</v>
      </c>
      <c r="CL455" s="146">
        <f t="shared" si="211"/>
        <v>0</v>
      </c>
      <c r="CM455" s="146">
        <f t="shared" si="211"/>
        <v>0</v>
      </c>
      <c r="CN455" s="146">
        <f t="shared" si="211"/>
        <v>0</v>
      </c>
      <c r="CO455" s="146">
        <f t="shared" si="211"/>
        <v>0</v>
      </c>
      <c r="CP455" s="146">
        <f t="shared" si="211"/>
        <v>0</v>
      </c>
      <c r="CQ455" s="146">
        <f t="shared" si="211"/>
        <v>0</v>
      </c>
      <c r="CR455" s="146">
        <f t="shared" si="211"/>
        <v>0</v>
      </c>
      <c r="CS455" s="146">
        <f t="shared" si="211"/>
        <v>0</v>
      </c>
      <c r="CT455" s="146">
        <f t="shared" si="211"/>
        <v>0</v>
      </c>
      <c r="CU455" s="146">
        <f t="shared" si="211"/>
        <v>0</v>
      </c>
      <c r="CV455" s="146">
        <f t="shared" si="211"/>
        <v>0</v>
      </c>
      <c r="CW455" s="252"/>
      <c r="CX455" s="252"/>
      <c r="CY455" s="252"/>
      <c r="CZ455" s="252"/>
      <c r="DA455" s="252"/>
      <c r="DB455" s="252"/>
      <c r="DC455" s="252"/>
      <c r="DD455" s="252"/>
      <c r="DE455" s="252"/>
      <c r="DF455" s="252"/>
    </row>
    <row r="456" spans="1:110">
      <c r="A456" s="331"/>
      <c r="B456" s="331"/>
      <c r="C456" s="269" t="s">
        <v>1273</v>
      </c>
      <c r="D456" s="269"/>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c r="AA456" s="270"/>
      <c r="AB456" s="270"/>
      <c r="AC456" s="270"/>
      <c r="AD456" s="270"/>
      <c r="AE456" s="270"/>
      <c r="AF456" s="270"/>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c r="BC456" s="270"/>
      <c r="BD456" s="270"/>
      <c r="BE456" s="270"/>
      <c r="BF456" s="270"/>
      <c r="BG456" s="270"/>
      <c r="BH456" s="270"/>
      <c r="BI456" s="146">
        <f t="shared" si="212"/>
        <v>0</v>
      </c>
      <c r="BJ456" s="146">
        <f t="shared" si="211"/>
        <v>0</v>
      </c>
      <c r="BK456" s="146">
        <f t="shared" si="211"/>
        <v>0</v>
      </c>
      <c r="BL456" s="146">
        <f t="shared" si="211"/>
        <v>0</v>
      </c>
      <c r="BM456" s="146">
        <f t="shared" si="211"/>
        <v>0</v>
      </c>
      <c r="BN456" s="146">
        <f t="shared" si="211"/>
        <v>0</v>
      </c>
      <c r="BO456" s="146">
        <f t="shared" si="211"/>
        <v>0</v>
      </c>
      <c r="BP456" s="146">
        <f t="shared" si="211"/>
        <v>0</v>
      </c>
      <c r="BQ456" s="146">
        <f t="shared" si="211"/>
        <v>0</v>
      </c>
      <c r="BR456" s="146">
        <f t="shared" si="211"/>
        <v>0</v>
      </c>
      <c r="BS456" s="146">
        <f t="shared" si="211"/>
        <v>0</v>
      </c>
      <c r="BT456" s="146">
        <f t="shared" si="211"/>
        <v>0</v>
      </c>
      <c r="BU456" s="146">
        <f t="shared" si="211"/>
        <v>0</v>
      </c>
      <c r="BV456" s="146">
        <f t="shared" si="211"/>
        <v>0</v>
      </c>
      <c r="BW456" s="146">
        <f t="shared" si="211"/>
        <v>0</v>
      </c>
      <c r="BX456" s="146">
        <f t="shared" si="211"/>
        <v>0</v>
      </c>
      <c r="BY456" s="146">
        <f t="shared" si="211"/>
        <v>0</v>
      </c>
      <c r="BZ456" s="146">
        <f t="shared" si="211"/>
        <v>0</v>
      </c>
      <c r="CA456" s="146">
        <f t="shared" si="211"/>
        <v>0</v>
      </c>
      <c r="CB456" s="146">
        <f t="shared" si="211"/>
        <v>0</v>
      </c>
      <c r="CC456" s="146">
        <f t="shared" si="211"/>
        <v>0</v>
      </c>
      <c r="CD456" s="146">
        <f t="shared" si="211"/>
        <v>0</v>
      </c>
      <c r="CE456" s="146">
        <f t="shared" si="211"/>
        <v>0</v>
      </c>
      <c r="CF456" s="146">
        <f t="shared" si="211"/>
        <v>0</v>
      </c>
      <c r="CG456" s="146">
        <f t="shared" si="211"/>
        <v>0</v>
      </c>
      <c r="CH456" s="146">
        <f t="shared" si="211"/>
        <v>0</v>
      </c>
      <c r="CI456" s="146">
        <f t="shared" si="211"/>
        <v>0</v>
      </c>
      <c r="CJ456" s="146">
        <f t="shared" si="211"/>
        <v>0</v>
      </c>
      <c r="CK456" s="146">
        <f t="shared" si="211"/>
        <v>0</v>
      </c>
      <c r="CL456" s="146">
        <f t="shared" si="211"/>
        <v>0</v>
      </c>
      <c r="CM456" s="146">
        <f t="shared" si="211"/>
        <v>0</v>
      </c>
      <c r="CN456" s="146">
        <f t="shared" si="211"/>
        <v>0</v>
      </c>
      <c r="CO456" s="146">
        <f t="shared" si="211"/>
        <v>0</v>
      </c>
      <c r="CP456" s="146">
        <f t="shared" si="211"/>
        <v>0</v>
      </c>
      <c r="CQ456" s="146">
        <f t="shared" si="211"/>
        <v>0</v>
      </c>
      <c r="CR456" s="146">
        <f t="shared" si="211"/>
        <v>0</v>
      </c>
      <c r="CS456" s="146">
        <f t="shared" si="211"/>
        <v>0</v>
      </c>
      <c r="CT456" s="146">
        <f t="shared" si="211"/>
        <v>0</v>
      </c>
      <c r="CU456" s="146">
        <f t="shared" si="211"/>
        <v>0</v>
      </c>
      <c r="CV456" s="146">
        <f t="shared" si="211"/>
        <v>0</v>
      </c>
      <c r="CW456" s="252"/>
      <c r="CX456" s="252"/>
      <c r="CY456" s="252"/>
      <c r="CZ456" s="252"/>
      <c r="DA456" s="252"/>
      <c r="DB456" s="252"/>
      <c r="DC456" s="252"/>
      <c r="DD456" s="252"/>
      <c r="DE456" s="252"/>
      <c r="DF456" s="252"/>
    </row>
    <row r="457" spans="1:110">
      <c r="A457" s="331"/>
      <c r="B457" s="331"/>
      <c r="C457" s="269" t="s">
        <v>1272</v>
      </c>
      <c r="D457" s="269"/>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147" t="e">
        <f>BI456/(BI453+BI454+BI455+BI456)</f>
        <v>#DIV/0!</v>
      </c>
      <c r="BJ457" s="147" t="e">
        <f t="shared" ref="BJ457:CV457" si="213">BJ456/(BJ453+BJ454+BJ455+BJ456)</f>
        <v>#DIV/0!</v>
      </c>
      <c r="BK457" s="147" t="e">
        <f t="shared" si="213"/>
        <v>#DIV/0!</v>
      </c>
      <c r="BL457" s="147" t="e">
        <f t="shared" si="213"/>
        <v>#DIV/0!</v>
      </c>
      <c r="BM457" s="147" t="e">
        <f t="shared" si="213"/>
        <v>#DIV/0!</v>
      </c>
      <c r="BN457" s="147" t="e">
        <f t="shared" si="213"/>
        <v>#DIV/0!</v>
      </c>
      <c r="BO457" s="147" t="e">
        <f t="shared" si="213"/>
        <v>#DIV/0!</v>
      </c>
      <c r="BP457" s="147" t="e">
        <f t="shared" si="213"/>
        <v>#DIV/0!</v>
      </c>
      <c r="BQ457" s="147" t="e">
        <f t="shared" si="213"/>
        <v>#DIV/0!</v>
      </c>
      <c r="BR457" s="147" t="e">
        <f t="shared" si="213"/>
        <v>#DIV/0!</v>
      </c>
      <c r="BS457" s="147" t="e">
        <f t="shared" si="213"/>
        <v>#DIV/0!</v>
      </c>
      <c r="BT457" s="147" t="e">
        <f t="shared" si="213"/>
        <v>#DIV/0!</v>
      </c>
      <c r="BU457" s="147" t="e">
        <f t="shared" si="213"/>
        <v>#DIV/0!</v>
      </c>
      <c r="BV457" s="147" t="e">
        <f t="shared" si="213"/>
        <v>#DIV/0!</v>
      </c>
      <c r="BW457" s="147" t="e">
        <f t="shared" si="213"/>
        <v>#DIV/0!</v>
      </c>
      <c r="BX457" s="147" t="e">
        <f t="shared" si="213"/>
        <v>#DIV/0!</v>
      </c>
      <c r="BY457" s="147" t="e">
        <f t="shared" si="213"/>
        <v>#DIV/0!</v>
      </c>
      <c r="BZ457" s="147" t="e">
        <f t="shared" si="213"/>
        <v>#DIV/0!</v>
      </c>
      <c r="CA457" s="147" t="e">
        <f t="shared" si="213"/>
        <v>#DIV/0!</v>
      </c>
      <c r="CB457" s="147" t="e">
        <f t="shared" si="213"/>
        <v>#DIV/0!</v>
      </c>
      <c r="CC457" s="147" t="e">
        <f t="shared" si="213"/>
        <v>#DIV/0!</v>
      </c>
      <c r="CD457" s="147" t="e">
        <f t="shared" si="213"/>
        <v>#DIV/0!</v>
      </c>
      <c r="CE457" s="147" t="e">
        <f t="shared" si="213"/>
        <v>#DIV/0!</v>
      </c>
      <c r="CF457" s="147" t="e">
        <f t="shared" si="213"/>
        <v>#DIV/0!</v>
      </c>
      <c r="CG457" s="147" t="e">
        <f t="shared" si="213"/>
        <v>#DIV/0!</v>
      </c>
      <c r="CH457" s="147" t="e">
        <f t="shared" si="213"/>
        <v>#DIV/0!</v>
      </c>
      <c r="CI457" s="147" t="e">
        <f t="shared" si="213"/>
        <v>#DIV/0!</v>
      </c>
      <c r="CJ457" s="147" t="e">
        <f t="shared" si="213"/>
        <v>#DIV/0!</v>
      </c>
      <c r="CK457" s="147" t="e">
        <f t="shared" si="213"/>
        <v>#DIV/0!</v>
      </c>
      <c r="CL457" s="147" t="e">
        <f t="shared" si="213"/>
        <v>#DIV/0!</v>
      </c>
      <c r="CM457" s="147" t="e">
        <f t="shared" si="213"/>
        <v>#DIV/0!</v>
      </c>
      <c r="CN457" s="147" t="e">
        <f t="shared" si="213"/>
        <v>#DIV/0!</v>
      </c>
      <c r="CO457" s="147" t="e">
        <f t="shared" si="213"/>
        <v>#DIV/0!</v>
      </c>
      <c r="CP457" s="147" t="e">
        <f t="shared" si="213"/>
        <v>#DIV/0!</v>
      </c>
      <c r="CQ457" s="147" t="e">
        <f t="shared" si="213"/>
        <v>#DIV/0!</v>
      </c>
      <c r="CR457" s="147" t="e">
        <f t="shared" si="213"/>
        <v>#DIV/0!</v>
      </c>
      <c r="CS457" s="147" t="e">
        <f t="shared" si="213"/>
        <v>#DIV/0!</v>
      </c>
      <c r="CT457" s="147" t="e">
        <f t="shared" si="213"/>
        <v>#DIV/0!</v>
      </c>
      <c r="CU457" s="147" t="e">
        <f t="shared" si="213"/>
        <v>#DIV/0!</v>
      </c>
      <c r="CV457" s="147" t="e">
        <f t="shared" si="213"/>
        <v>#DIV/0!</v>
      </c>
      <c r="CW457" s="252"/>
      <c r="CX457" s="252"/>
      <c r="CY457" s="252"/>
      <c r="CZ457" s="252"/>
      <c r="DA457" s="252"/>
      <c r="DB457" s="252"/>
      <c r="DC457" s="252"/>
      <c r="DD457" s="252"/>
      <c r="DE457" s="252"/>
      <c r="DF457" s="252"/>
    </row>
    <row r="458" spans="1:110" ht="15.75" customHeight="1">
      <c r="A458" s="331"/>
      <c r="B458" s="331"/>
      <c r="C458" s="271" t="s">
        <v>1133</v>
      </c>
      <c r="D458" s="271"/>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c r="AA458" s="270"/>
      <c r="AB458" s="270"/>
      <c r="AC458" s="270"/>
      <c r="AD458" s="270"/>
      <c r="AE458" s="270"/>
      <c r="AF458" s="270"/>
      <c r="AG458" s="270"/>
      <c r="AH458" s="270"/>
      <c r="AI458" s="270"/>
      <c r="AJ458" s="270"/>
      <c r="AK458" s="270"/>
      <c r="AL458" s="270"/>
      <c r="AM458" s="270"/>
      <c r="AN458" s="270"/>
      <c r="AO458" s="270"/>
      <c r="AP458" s="270"/>
      <c r="AQ458" s="270"/>
      <c r="AR458" s="270"/>
      <c r="AS458" s="270"/>
      <c r="AT458" s="270"/>
      <c r="AU458" s="270"/>
      <c r="AV458" s="270"/>
      <c r="AW458" s="270"/>
      <c r="AX458" s="270"/>
      <c r="AY458" s="270"/>
      <c r="AZ458" s="270"/>
      <c r="BA458" s="270"/>
      <c r="BB458" s="270"/>
      <c r="BC458" s="270"/>
      <c r="BD458" s="270"/>
      <c r="BE458" s="270"/>
      <c r="BF458" s="270"/>
      <c r="BG458" s="270"/>
      <c r="BH458" s="270"/>
      <c r="BI458" s="148" t="e">
        <f>(((BI453*2)+(BI454*1)+(BI455*0)))/(BI453+BI454+BI455)</f>
        <v>#DIV/0!</v>
      </c>
      <c r="BJ458" s="148" t="e">
        <f t="shared" ref="BJ458:CV458" si="214">(((BJ453*2)+(BJ454*1)+(BJ455*0)))/(BJ453+BJ454+BJ455)</f>
        <v>#DIV/0!</v>
      </c>
      <c r="BK458" s="148" t="e">
        <f t="shared" si="214"/>
        <v>#DIV/0!</v>
      </c>
      <c r="BL458" s="148" t="e">
        <f t="shared" si="214"/>
        <v>#DIV/0!</v>
      </c>
      <c r="BM458" s="148" t="e">
        <f t="shared" si="214"/>
        <v>#DIV/0!</v>
      </c>
      <c r="BN458" s="148" t="e">
        <f t="shared" si="214"/>
        <v>#DIV/0!</v>
      </c>
      <c r="BO458" s="148" t="e">
        <f t="shared" si="214"/>
        <v>#DIV/0!</v>
      </c>
      <c r="BP458" s="148" t="e">
        <f t="shared" si="214"/>
        <v>#DIV/0!</v>
      </c>
      <c r="BQ458" s="148" t="e">
        <f t="shared" si="214"/>
        <v>#DIV/0!</v>
      </c>
      <c r="BR458" s="148" t="e">
        <f t="shared" si="214"/>
        <v>#DIV/0!</v>
      </c>
      <c r="BS458" s="148" t="e">
        <f t="shared" si="214"/>
        <v>#DIV/0!</v>
      </c>
      <c r="BT458" s="148" t="e">
        <f t="shared" si="214"/>
        <v>#DIV/0!</v>
      </c>
      <c r="BU458" s="148" t="e">
        <f t="shared" si="214"/>
        <v>#DIV/0!</v>
      </c>
      <c r="BV458" s="148" t="e">
        <f t="shared" si="214"/>
        <v>#DIV/0!</v>
      </c>
      <c r="BW458" s="148" t="e">
        <f t="shared" si="214"/>
        <v>#DIV/0!</v>
      </c>
      <c r="BX458" s="148" t="e">
        <f t="shared" si="214"/>
        <v>#DIV/0!</v>
      </c>
      <c r="BY458" s="148" t="e">
        <f t="shared" si="214"/>
        <v>#DIV/0!</v>
      </c>
      <c r="BZ458" s="148" t="e">
        <f t="shared" si="214"/>
        <v>#DIV/0!</v>
      </c>
      <c r="CA458" s="148" t="e">
        <f t="shared" si="214"/>
        <v>#DIV/0!</v>
      </c>
      <c r="CB458" s="148" t="e">
        <f t="shared" si="214"/>
        <v>#DIV/0!</v>
      </c>
      <c r="CC458" s="148" t="e">
        <f t="shared" si="214"/>
        <v>#DIV/0!</v>
      </c>
      <c r="CD458" s="148" t="e">
        <f t="shared" si="214"/>
        <v>#DIV/0!</v>
      </c>
      <c r="CE458" s="148" t="e">
        <f t="shared" si="214"/>
        <v>#DIV/0!</v>
      </c>
      <c r="CF458" s="148" t="e">
        <f t="shared" si="214"/>
        <v>#DIV/0!</v>
      </c>
      <c r="CG458" s="148" t="e">
        <f t="shared" si="214"/>
        <v>#DIV/0!</v>
      </c>
      <c r="CH458" s="148" t="e">
        <f t="shared" si="214"/>
        <v>#DIV/0!</v>
      </c>
      <c r="CI458" s="148" t="e">
        <f t="shared" si="214"/>
        <v>#DIV/0!</v>
      </c>
      <c r="CJ458" s="148" t="e">
        <f t="shared" si="214"/>
        <v>#DIV/0!</v>
      </c>
      <c r="CK458" s="148" t="e">
        <f t="shared" si="214"/>
        <v>#DIV/0!</v>
      </c>
      <c r="CL458" s="148" t="e">
        <f t="shared" si="214"/>
        <v>#DIV/0!</v>
      </c>
      <c r="CM458" s="148" t="e">
        <f t="shared" si="214"/>
        <v>#DIV/0!</v>
      </c>
      <c r="CN458" s="148" t="e">
        <f t="shared" si="214"/>
        <v>#DIV/0!</v>
      </c>
      <c r="CO458" s="148" t="e">
        <f t="shared" si="214"/>
        <v>#DIV/0!</v>
      </c>
      <c r="CP458" s="148" t="e">
        <f t="shared" si="214"/>
        <v>#DIV/0!</v>
      </c>
      <c r="CQ458" s="148" t="e">
        <f t="shared" si="214"/>
        <v>#DIV/0!</v>
      </c>
      <c r="CR458" s="148" t="e">
        <f t="shared" si="214"/>
        <v>#DIV/0!</v>
      </c>
      <c r="CS458" s="148" t="e">
        <f t="shared" si="214"/>
        <v>#DIV/0!</v>
      </c>
      <c r="CT458" s="148" t="e">
        <f t="shared" si="214"/>
        <v>#DIV/0!</v>
      </c>
      <c r="CU458" s="148" t="e">
        <f t="shared" si="214"/>
        <v>#DIV/0!</v>
      </c>
      <c r="CV458" s="148" t="e">
        <f t="shared" si="214"/>
        <v>#DIV/0!</v>
      </c>
      <c r="CW458" s="272">
        <f>COUNTIF(BI459:CV459,"Đ")</f>
        <v>0</v>
      </c>
      <c r="CX458" s="273" t="e">
        <f>CW458/(CW458+CY458+DA458+DC458)</f>
        <v>#DIV/0!</v>
      </c>
      <c r="CY458" s="274">
        <f>COUNTIF(BI459:CV459,"CCG")</f>
        <v>0</v>
      </c>
      <c r="CZ458" s="273" t="e">
        <f>CY458/(CW458+CY458+DA458+DC458)</f>
        <v>#DIV/0!</v>
      </c>
      <c r="DA458" s="274">
        <f>COUNTIF(BI459:CV459,"CĐ")</f>
        <v>0</v>
      </c>
      <c r="DB458" s="273" t="e">
        <f>DA458/(CW458+CY458+DA458+DC458)</f>
        <v>#DIV/0!</v>
      </c>
      <c r="DC458" s="274">
        <f>COUNTIF(BI459:CV459,"KĐG")</f>
        <v>0</v>
      </c>
      <c r="DD458" s="273" t="e">
        <f>DC458/(CW458+CY458+DA458+DC458)</f>
        <v>#DIV/0!</v>
      </c>
      <c r="DE458" s="275" t="e">
        <f>(((CW458*2)+(CY458*1)+(DA458*0)))/(CW458+CY458+DA458)</f>
        <v>#DIV/0!</v>
      </c>
      <c r="DF458" s="276" t="e">
        <f>IF(DD458&gt;=50%,"KĐG",IF(DE458&gt;=1.6,"Đạt",IF(DE458&gt;=1,"Cần cố gắng","Chưa đạt")))</f>
        <v>#DIV/0!</v>
      </c>
    </row>
    <row r="459" spans="1:110">
      <c r="A459" s="331"/>
      <c r="B459" s="331"/>
      <c r="C459" s="271"/>
      <c r="D459" s="271"/>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270"/>
      <c r="BH459" s="270"/>
      <c r="BI459" s="148" t="e">
        <f>IF(BI457&gt;=50%,"KĐG",IF(BI458&gt;=1.6,"Đ",IF(BI458&gt;=1,"CCG","CĐ")))</f>
        <v>#DIV/0!</v>
      </c>
      <c r="BJ459" s="148" t="e">
        <f t="shared" ref="BJ459:CV459" si="215">IF(BJ457&gt;=50%,"KĐG",IF(BJ458&gt;=1.6,"Đ",IF(BJ458&gt;=1,"CCG","CĐ")))</f>
        <v>#DIV/0!</v>
      </c>
      <c r="BK459" s="148" t="e">
        <f t="shared" si="215"/>
        <v>#DIV/0!</v>
      </c>
      <c r="BL459" s="148" t="e">
        <f t="shared" si="215"/>
        <v>#DIV/0!</v>
      </c>
      <c r="BM459" s="148" t="e">
        <f t="shared" si="215"/>
        <v>#DIV/0!</v>
      </c>
      <c r="BN459" s="148" t="e">
        <f t="shared" si="215"/>
        <v>#DIV/0!</v>
      </c>
      <c r="BO459" s="148" t="e">
        <f t="shared" si="215"/>
        <v>#DIV/0!</v>
      </c>
      <c r="BP459" s="148" t="e">
        <f t="shared" si="215"/>
        <v>#DIV/0!</v>
      </c>
      <c r="BQ459" s="148" t="e">
        <f t="shared" si="215"/>
        <v>#DIV/0!</v>
      </c>
      <c r="BR459" s="148" t="e">
        <f t="shared" si="215"/>
        <v>#DIV/0!</v>
      </c>
      <c r="BS459" s="148" t="e">
        <f t="shared" si="215"/>
        <v>#DIV/0!</v>
      </c>
      <c r="BT459" s="148" t="e">
        <f t="shared" si="215"/>
        <v>#DIV/0!</v>
      </c>
      <c r="BU459" s="148" t="e">
        <f t="shared" si="215"/>
        <v>#DIV/0!</v>
      </c>
      <c r="BV459" s="148" t="e">
        <f t="shared" si="215"/>
        <v>#DIV/0!</v>
      </c>
      <c r="BW459" s="148" t="e">
        <f t="shared" si="215"/>
        <v>#DIV/0!</v>
      </c>
      <c r="BX459" s="148" t="e">
        <f t="shared" si="215"/>
        <v>#DIV/0!</v>
      </c>
      <c r="BY459" s="148" t="e">
        <f t="shared" si="215"/>
        <v>#DIV/0!</v>
      </c>
      <c r="BZ459" s="148" t="e">
        <f t="shared" si="215"/>
        <v>#DIV/0!</v>
      </c>
      <c r="CA459" s="148" t="e">
        <f t="shared" si="215"/>
        <v>#DIV/0!</v>
      </c>
      <c r="CB459" s="148" t="e">
        <f t="shared" si="215"/>
        <v>#DIV/0!</v>
      </c>
      <c r="CC459" s="148" t="e">
        <f t="shared" si="215"/>
        <v>#DIV/0!</v>
      </c>
      <c r="CD459" s="148" t="e">
        <f t="shared" si="215"/>
        <v>#DIV/0!</v>
      </c>
      <c r="CE459" s="148" t="e">
        <f t="shared" si="215"/>
        <v>#DIV/0!</v>
      </c>
      <c r="CF459" s="148" t="e">
        <f t="shared" si="215"/>
        <v>#DIV/0!</v>
      </c>
      <c r="CG459" s="148" t="e">
        <f t="shared" si="215"/>
        <v>#DIV/0!</v>
      </c>
      <c r="CH459" s="148" t="e">
        <f t="shared" si="215"/>
        <v>#DIV/0!</v>
      </c>
      <c r="CI459" s="148" t="e">
        <f t="shared" si="215"/>
        <v>#DIV/0!</v>
      </c>
      <c r="CJ459" s="148" t="e">
        <f t="shared" si="215"/>
        <v>#DIV/0!</v>
      </c>
      <c r="CK459" s="148" t="e">
        <f t="shared" si="215"/>
        <v>#DIV/0!</v>
      </c>
      <c r="CL459" s="148" t="e">
        <f t="shared" si="215"/>
        <v>#DIV/0!</v>
      </c>
      <c r="CM459" s="148" t="e">
        <f t="shared" si="215"/>
        <v>#DIV/0!</v>
      </c>
      <c r="CN459" s="148" t="e">
        <f t="shared" si="215"/>
        <v>#DIV/0!</v>
      </c>
      <c r="CO459" s="148" t="e">
        <f t="shared" si="215"/>
        <v>#DIV/0!</v>
      </c>
      <c r="CP459" s="148" t="e">
        <f t="shared" si="215"/>
        <v>#DIV/0!</v>
      </c>
      <c r="CQ459" s="148" t="e">
        <f t="shared" si="215"/>
        <v>#DIV/0!</v>
      </c>
      <c r="CR459" s="148" t="e">
        <f t="shared" si="215"/>
        <v>#DIV/0!</v>
      </c>
      <c r="CS459" s="148" t="e">
        <f t="shared" si="215"/>
        <v>#DIV/0!</v>
      </c>
      <c r="CT459" s="148" t="e">
        <f t="shared" si="215"/>
        <v>#DIV/0!</v>
      </c>
      <c r="CU459" s="148" t="e">
        <f t="shared" si="215"/>
        <v>#DIV/0!</v>
      </c>
      <c r="CV459" s="148" t="e">
        <f t="shared" si="215"/>
        <v>#DIV/0!</v>
      </c>
      <c r="CW459" s="272"/>
      <c r="CX459" s="273"/>
      <c r="CY459" s="274"/>
      <c r="CZ459" s="273"/>
      <c r="DA459" s="274"/>
      <c r="DB459" s="273"/>
      <c r="DC459" s="274"/>
      <c r="DD459" s="273"/>
      <c r="DE459" s="275"/>
      <c r="DF459" s="277"/>
    </row>
    <row r="465" spans="62:62">
      <c r="BJ465" s="80"/>
    </row>
  </sheetData>
  <sheetProtection selectLockedCells="1" selectUnlockedCells="1"/>
  <autoFilter ref="A6:VFF330"/>
  <mergeCells count="675">
    <mergeCell ref="DF444:DF445"/>
    <mergeCell ref="DA430:DA431"/>
    <mergeCell ref="DB430:DB431"/>
    <mergeCell ref="DC430:DC431"/>
    <mergeCell ref="CW444:CW445"/>
    <mergeCell ref="CX444:CX445"/>
    <mergeCell ref="CY444:CY445"/>
    <mergeCell ref="CZ444:CZ445"/>
    <mergeCell ref="DA444:DA445"/>
    <mergeCell ref="DB444:DB445"/>
    <mergeCell ref="DC444:DC445"/>
    <mergeCell ref="DD444:DD445"/>
    <mergeCell ref="DE444:DE445"/>
    <mergeCell ref="C440:D440"/>
    <mergeCell ref="C441:D441"/>
    <mergeCell ref="C442:D442"/>
    <mergeCell ref="C422:D422"/>
    <mergeCell ref="C423:D424"/>
    <mergeCell ref="DG3:DG5"/>
    <mergeCell ref="E424:BH424"/>
    <mergeCell ref="E425:BH425"/>
    <mergeCell ref="E426:BH426"/>
    <mergeCell ref="G301:G302"/>
    <mergeCell ref="E436:BH436"/>
    <mergeCell ref="E437:BH437"/>
    <mergeCell ref="E438:BH438"/>
    <mergeCell ref="BI3:DF3"/>
    <mergeCell ref="CW439:DF443"/>
    <mergeCell ref="E430:BH430"/>
    <mergeCell ref="E431:BH431"/>
    <mergeCell ref="E432:BH432"/>
    <mergeCell ref="E433:BH433"/>
    <mergeCell ref="E434:BH434"/>
    <mergeCell ref="E435:BH435"/>
    <mergeCell ref="C436:D436"/>
    <mergeCell ref="C437:D438"/>
    <mergeCell ref="C439:D439"/>
    <mergeCell ref="C341:H341"/>
    <mergeCell ref="C342:H342"/>
    <mergeCell ref="C343:H343"/>
    <mergeCell ref="C344:H344"/>
    <mergeCell ref="C345:H345"/>
    <mergeCell ref="C346:H346"/>
    <mergeCell ref="E427:BH427"/>
    <mergeCell ref="E428:BH428"/>
    <mergeCell ref="E429:BH429"/>
    <mergeCell ref="E455:BH455"/>
    <mergeCell ref="E456:BH456"/>
    <mergeCell ref="E457:BH457"/>
    <mergeCell ref="E440:BH440"/>
    <mergeCell ref="E441:BH441"/>
    <mergeCell ref="E442:BH442"/>
    <mergeCell ref="E443:BH443"/>
    <mergeCell ref="E444:BH444"/>
    <mergeCell ref="E445:BH445"/>
    <mergeCell ref="E446:BH446"/>
    <mergeCell ref="E447:BH447"/>
    <mergeCell ref="E448:BH448"/>
    <mergeCell ref="E450:BH450"/>
    <mergeCell ref="E449:BH449"/>
    <mergeCell ref="C457:D457"/>
    <mergeCell ref="C458:D459"/>
    <mergeCell ref="C447:D447"/>
    <mergeCell ref="C448:D448"/>
    <mergeCell ref="C449:D449"/>
    <mergeCell ref="C450:D450"/>
    <mergeCell ref="C451:D452"/>
    <mergeCell ref="C453:D453"/>
    <mergeCell ref="C454:D454"/>
    <mergeCell ref="C455:D455"/>
    <mergeCell ref="C456:D456"/>
    <mergeCell ref="CW425:DF429"/>
    <mergeCell ref="CW430:CW431"/>
    <mergeCell ref="CX430:CX431"/>
    <mergeCell ref="CY430:CY431"/>
    <mergeCell ref="CZ430:CZ431"/>
    <mergeCell ref="C443:D443"/>
    <mergeCell ref="C444:D445"/>
    <mergeCell ref="C446:D446"/>
    <mergeCell ref="C418:D418"/>
    <mergeCell ref="C435:D435"/>
    <mergeCell ref="E419:BH419"/>
    <mergeCell ref="E420:BH420"/>
    <mergeCell ref="E421:BH421"/>
    <mergeCell ref="E422:BH422"/>
    <mergeCell ref="E423:BH423"/>
    <mergeCell ref="C425:D425"/>
    <mergeCell ref="C426:D426"/>
    <mergeCell ref="C427:D427"/>
    <mergeCell ref="C428:D428"/>
    <mergeCell ref="C429:D429"/>
    <mergeCell ref="C430:D431"/>
    <mergeCell ref="C432:D432"/>
    <mergeCell ref="C433:D433"/>
    <mergeCell ref="C434:D434"/>
    <mergeCell ref="B205:B214"/>
    <mergeCell ref="D205:D214"/>
    <mergeCell ref="C205:C214"/>
    <mergeCell ref="E205:E214"/>
    <mergeCell ref="F205:F214"/>
    <mergeCell ref="G205:G214"/>
    <mergeCell ref="B219:B220"/>
    <mergeCell ref="C219:C220"/>
    <mergeCell ref="D219:D220"/>
    <mergeCell ref="E219:E220"/>
    <mergeCell ref="F219:F220"/>
    <mergeCell ref="G219:G220"/>
    <mergeCell ref="DD430:DD431"/>
    <mergeCell ref="DE430:DE431"/>
    <mergeCell ref="DF430:DF431"/>
    <mergeCell ref="CW432:DF436"/>
    <mergeCell ref="CW437:CW438"/>
    <mergeCell ref="CX437:CX438"/>
    <mergeCell ref="DF437:DF438"/>
    <mergeCell ref="DF423:DF424"/>
    <mergeCell ref="DF360:DF361"/>
    <mergeCell ref="DE423:DE424"/>
    <mergeCell ref="CX360:CX361"/>
    <mergeCell ref="CY360:CY361"/>
    <mergeCell ref="CZ360:CZ361"/>
    <mergeCell ref="DA360:DA361"/>
    <mergeCell ref="DB360:DB361"/>
    <mergeCell ref="DC360:DC361"/>
    <mergeCell ref="DD360:DD361"/>
    <mergeCell ref="DE360:DE361"/>
    <mergeCell ref="DE367:DE368"/>
    <mergeCell ref="DF367:DF368"/>
    <mergeCell ref="CY374:CY375"/>
    <mergeCell ref="CZ374:CZ375"/>
    <mergeCell ref="DA374:DA375"/>
    <mergeCell ref="DB374:DB375"/>
    <mergeCell ref="CY437:CY438"/>
    <mergeCell ref="CZ437:CZ438"/>
    <mergeCell ref="DA437:DA438"/>
    <mergeCell ref="DB437:DB438"/>
    <mergeCell ref="DC437:DC438"/>
    <mergeCell ref="DD437:DD438"/>
    <mergeCell ref="DE437:DE438"/>
    <mergeCell ref="DB451:DB452"/>
    <mergeCell ref="DC451:DC452"/>
    <mergeCell ref="DD451:DD452"/>
    <mergeCell ref="DE451:DE452"/>
    <mergeCell ref="CC5:CC6"/>
    <mergeCell ref="CD5:CD6"/>
    <mergeCell ref="CE5:CE6"/>
    <mergeCell ref="CF5:CF6"/>
    <mergeCell ref="CY5:CZ5"/>
    <mergeCell ref="DA5:DB5"/>
    <mergeCell ref="DC5:DD5"/>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X5"/>
    <mergeCell ref="BI2:DF2"/>
    <mergeCell ref="BI4:CV4"/>
    <mergeCell ref="CW4:DD4"/>
    <mergeCell ref="DE4:DF5"/>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73:E73"/>
    <mergeCell ref="C83:E83"/>
    <mergeCell ref="G76:G77"/>
    <mergeCell ref="F76:F77"/>
    <mergeCell ref="Y2:AB2"/>
    <mergeCell ref="B439:B445"/>
    <mergeCell ref="B446:B452"/>
    <mergeCell ref="B453:B459"/>
    <mergeCell ref="A418:A459"/>
    <mergeCell ref="B418:B424"/>
    <mergeCell ref="B425:B431"/>
    <mergeCell ref="B432:B438"/>
    <mergeCell ref="C297:E297"/>
    <mergeCell ref="C253:E253"/>
    <mergeCell ref="C254:E254"/>
    <mergeCell ref="C175:E175"/>
    <mergeCell ref="C179:E179"/>
    <mergeCell ref="C186:E186"/>
    <mergeCell ref="C187:E187"/>
    <mergeCell ref="C193:E193"/>
    <mergeCell ref="C195:E195"/>
    <mergeCell ref="C117:E117"/>
    <mergeCell ref="C218:E218"/>
    <mergeCell ref="C135:E135"/>
    <mergeCell ref="C121:E121"/>
    <mergeCell ref="C126:E126"/>
    <mergeCell ref="C128:E128"/>
    <mergeCell ref="C298:E298"/>
    <mergeCell ref="C303:E303"/>
    <mergeCell ref="C255:E255"/>
    <mergeCell ref="C265:E265"/>
    <mergeCell ref="C272:E272"/>
    <mergeCell ref="C283:E283"/>
    <mergeCell ref="C284:E284"/>
    <mergeCell ref="C293:E293"/>
    <mergeCell ref="E131:E132"/>
    <mergeCell ref="D131:D132"/>
    <mergeCell ref="C131:C132"/>
    <mergeCell ref="C136:E136"/>
    <mergeCell ref="C156:E156"/>
    <mergeCell ref="C157:E157"/>
    <mergeCell ref="C234:E234"/>
    <mergeCell ref="C301:C302"/>
    <mergeCell ref="E76:E77"/>
    <mergeCell ref="C1:M1"/>
    <mergeCell ref="G10:G19"/>
    <mergeCell ref="C20:E20"/>
    <mergeCell ref="C21:E21"/>
    <mergeCell ref="C31:E31"/>
    <mergeCell ref="C40:E40"/>
    <mergeCell ref="C46:E46"/>
    <mergeCell ref="E36:E37"/>
    <mergeCell ref="D36:D37"/>
    <mergeCell ref="C36:C37"/>
    <mergeCell ref="J3:J5"/>
    <mergeCell ref="K3:K5"/>
    <mergeCell ref="L3:L5"/>
    <mergeCell ref="C7:E7"/>
    <mergeCell ref="C8:E8"/>
    <mergeCell ref="C9:E9"/>
    <mergeCell ref="D10:D19"/>
    <mergeCell ref="E10:E19"/>
    <mergeCell ref="I3:I5"/>
    <mergeCell ref="F36:F37"/>
    <mergeCell ref="M3:M5"/>
    <mergeCell ref="C63:E63"/>
    <mergeCell ref="C72:E72"/>
    <mergeCell ref="A3:A5"/>
    <mergeCell ref="B3:B5"/>
    <mergeCell ref="C3:D5"/>
    <mergeCell ref="E3:F5"/>
    <mergeCell ref="G3:G5"/>
    <mergeCell ref="H3:H5"/>
    <mergeCell ref="C329:H329"/>
    <mergeCell ref="C330:H330"/>
    <mergeCell ref="C332:H332"/>
    <mergeCell ref="C328:H328"/>
    <mergeCell ref="C165:E165"/>
    <mergeCell ref="C167:E167"/>
    <mergeCell ref="C170:E170"/>
    <mergeCell ref="C171:C173"/>
    <mergeCell ref="C141:E141"/>
    <mergeCell ref="C143:E143"/>
    <mergeCell ref="C144:C147"/>
    <mergeCell ref="C148:E148"/>
    <mergeCell ref="C151:E151"/>
    <mergeCell ref="C153:E153"/>
    <mergeCell ref="C199:E199"/>
    <mergeCell ref="C200:E200"/>
    <mergeCell ref="F131:F132"/>
    <mergeCell ref="B266:B270"/>
    <mergeCell ref="BC5:BC6"/>
    <mergeCell ref="BE5:BE6"/>
    <mergeCell ref="BH5:BH6"/>
    <mergeCell ref="AC3:AF3"/>
    <mergeCell ref="AC5:AC6"/>
    <mergeCell ref="AF5:AF6"/>
    <mergeCell ref="AN5:AN6"/>
    <mergeCell ref="AQ5:AQ6"/>
    <mergeCell ref="AC2:AF2"/>
    <mergeCell ref="AG5:AG6"/>
    <mergeCell ref="AJ5:AJ6"/>
    <mergeCell ref="AM5:AM6"/>
    <mergeCell ref="AO5:AO6"/>
    <mergeCell ref="AP5:AP6"/>
    <mergeCell ref="AL5:AL6"/>
    <mergeCell ref="AK2:AN2"/>
    <mergeCell ref="AK3:AN3"/>
    <mergeCell ref="AK5:AK6"/>
    <mergeCell ref="AG2:AJ2"/>
    <mergeCell ref="AG3:AJ3"/>
    <mergeCell ref="AH5:AH6"/>
    <mergeCell ref="AU2:AW2"/>
    <mergeCell ref="AU3:AW3"/>
    <mergeCell ref="AX2:BA2"/>
    <mergeCell ref="AX3:BA3"/>
    <mergeCell ref="Y5:Y6"/>
    <mergeCell ref="E354:BH354"/>
    <mergeCell ref="AX5:AX6"/>
    <mergeCell ref="AY5:AY6"/>
    <mergeCell ref="BA5:BA6"/>
    <mergeCell ref="AV5:AV6"/>
    <mergeCell ref="AR5:AR6"/>
    <mergeCell ref="AS5:AS6"/>
    <mergeCell ref="AW5:AW6"/>
    <mergeCell ref="AZ5:AZ6"/>
    <mergeCell ref="BD5:BD6"/>
    <mergeCell ref="AT5:AT6"/>
    <mergeCell ref="AU5:AU6"/>
    <mergeCell ref="BF5:BF6"/>
    <mergeCell ref="BG5:BG6"/>
    <mergeCell ref="BF2:BH2"/>
    <mergeCell ref="BF3:BH3"/>
    <mergeCell ref="BB2:BE2"/>
    <mergeCell ref="BB3:BE3"/>
    <mergeCell ref="BB5:BB6"/>
    <mergeCell ref="G266:G270"/>
    <mergeCell ref="F266:F270"/>
    <mergeCell ref="E266:E270"/>
    <mergeCell ref="D266:D270"/>
    <mergeCell ref="C266:C270"/>
    <mergeCell ref="AR2:AT2"/>
    <mergeCell ref="AR3:AT3"/>
    <mergeCell ref="AO2:AQ2"/>
    <mergeCell ref="AO3:AQ3"/>
    <mergeCell ref="AD5:AD6"/>
    <mergeCell ref="F129:F130"/>
    <mergeCell ref="E129:E130"/>
    <mergeCell ref="C129:C130"/>
    <mergeCell ref="D129:D130"/>
    <mergeCell ref="Z5:Z6"/>
    <mergeCell ref="AB5:AB6"/>
    <mergeCell ref="Y3:AB3"/>
    <mergeCell ref="N3:X3"/>
    <mergeCell ref="X4:X6"/>
    <mergeCell ref="C10:C19"/>
    <mergeCell ref="F10:F19"/>
    <mergeCell ref="C120:E120"/>
    <mergeCell ref="C92:C95"/>
    <mergeCell ref="C99:C102"/>
    <mergeCell ref="AA5:AA6"/>
    <mergeCell ref="AE5:AE6"/>
    <mergeCell ref="AI5:AI6"/>
    <mergeCell ref="B231:B232"/>
    <mergeCell ref="C231:C232"/>
    <mergeCell ref="D231:D232"/>
    <mergeCell ref="F231:F232"/>
    <mergeCell ref="H231:H232"/>
    <mergeCell ref="B201:B202"/>
    <mergeCell ref="C201:C202"/>
    <mergeCell ref="D201:D202"/>
    <mergeCell ref="F201:F202"/>
    <mergeCell ref="B131:B132"/>
    <mergeCell ref="B129:B130"/>
    <mergeCell ref="B10:B19"/>
    <mergeCell ref="C106:E106"/>
    <mergeCell ref="C115:E115"/>
    <mergeCell ref="C116:E116"/>
    <mergeCell ref="C91:E91"/>
    <mergeCell ref="B36:B37"/>
    <mergeCell ref="B76:B77"/>
    <mergeCell ref="C76:C77"/>
    <mergeCell ref="D76:D77"/>
    <mergeCell ref="C55:E55"/>
    <mergeCell ref="E439:BH439"/>
    <mergeCell ref="E382:BH382"/>
    <mergeCell ref="E389:BH389"/>
    <mergeCell ref="E396:BH396"/>
    <mergeCell ref="E403:BH403"/>
    <mergeCell ref="E410:BH410"/>
    <mergeCell ref="E417:BH417"/>
    <mergeCell ref="C307:C308"/>
    <mergeCell ref="C316:E316"/>
    <mergeCell ref="C325:H325"/>
    <mergeCell ref="C326:H326"/>
    <mergeCell ref="E361:BH361"/>
    <mergeCell ref="E368:BH368"/>
    <mergeCell ref="E375:BH375"/>
    <mergeCell ref="C419:D419"/>
    <mergeCell ref="C420:D420"/>
    <mergeCell ref="C421:D421"/>
    <mergeCell ref="E418:BH418"/>
    <mergeCell ref="C327:H327"/>
    <mergeCell ref="C333:H333"/>
    <mergeCell ref="C334:H334"/>
    <mergeCell ref="C335:H335"/>
    <mergeCell ref="C336:H336"/>
    <mergeCell ref="C337:H337"/>
    <mergeCell ref="CW423:CW424"/>
    <mergeCell ref="CX423:CX424"/>
    <mergeCell ref="CY423:CY424"/>
    <mergeCell ref="CZ423:CZ424"/>
    <mergeCell ref="DA423:DA424"/>
    <mergeCell ref="DB423:DB424"/>
    <mergeCell ref="DC423:DC424"/>
    <mergeCell ref="DD423:DD424"/>
    <mergeCell ref="B301:B302"/>
    <mergeCell ref="D301:D302"/>
    <mergeCell ref="E301:E302"/>
    <mergeCell ref="F301:F302"/>
    <mergeCell ref="A325:B330"/>
    <mergeCell ref="A332:B346"/>
    <mergeCell ref="BI325:DF330"/>
    <mergeCell ref="BI332:DF346"/>
    <mergeCell ref="CW418:DF422"/>
    <mergeCell ref="C338:H338"/>
    <mergeCell ref="C339:H339"/>
    <mergeCell ref="C340:H340"/>
    <mergeCell ref="C348:D348"/>
    <mergeCell ref="E348:BH348"/>
    <mergeCell ref="C353:D354"/>
    <mergeCell ref="E353:BH353"/>
    <mergeCell ref="E458:BH458"/>
    <mergeCell ref="E459:BH459"/>
    <mergeCell ref="DF458:DF459"/>
    <mergeCell ref="CW446:DF450"/>
    <mergeCell ref="CW451:CW452"/>
    <mergeCell ref="CX451:CX452"/>
    <mergeCell ref="CY451:CY452"/>
    <mergeCell ref="CZ451:CZ452"/>
    <mergeCell ref="DA451:DA452"/>
    <mergeCell ref="CX458:CX459"/>
    <mergeCell ref="CY458:CY459"/>
    <mergeCell ref="CZ458:CZ459"/>
    <mergeCell ref="DA458:DA459"/>
    <mergeCell ref="DB458:DB459"/>
    <mergeCell ref="DC458:DC459"/>
    <mergeCell ref="DD458:DD459"/>
    <mergeCell ref="DE458:DE459"/>
    <mergeCell ref="CW458:CW459"/>
    <mergeCell ref="CW453:DF457"/>
    <mergeCell ref="DF451:DF452"/>
    <mergeCell ref="E451:BH451"/>
    <mergeCell ref="E452:BH452"/>
    <mergeCell ref="E453:BH453"/>
    <mergeCell ref="E454:BH454"/>
    <mergeCell ref="DC367:DC368"/>
    <mergeCell ref="DD367:DD368"/>
    <mergeCell ref="CW348:DF352"/>
    <mergeCell ref="C349:D349"/>
    <mergeCell ref="E349:BH349"/>
    <mergeCell ref="C350:D350"/>
    <mergeCell ref="E350:BH350"/>
    <mergeCell ref="C351:D351"/>
    <mergeCell ref="E351:BH351"/>
    <mergeCell ref="C352:D352"/>
    <mergeCell ref="E352:BH352"/>
    <mergeCell ref="CZ353:CZ354"/>
    <mergeCell ref="DA353:DA354"/>
    <mergeCell ref="DB353:DB354"/>
    <mergeCell ref="DC353:DC354"/>
    <mergeCell ref="DD353:DD354"/>
    <mergeCell ref="DE353:DE354"/>
    <mergeCell ref="DF353:DF354"/>
    <mergeCell ref="A348:B354"/>
    <mergeCell ref="A355:B361"/>
    <mergeCell ref="C355:D355"/>
    <mergeCell ref="E355:BH355"/>
    <mergeCell ref="CW355:DF359"/>
    <mergeCell ref="C356:D356"/>
    <mergeCell ref="E356:BH356"/>
    <mergeCell ref="C357:D357"/>
    <mergeCell ref="E357:BH357"/>
    <mergeCell ref="C358:D358"/>
    <mergeCell ref="E358:BH358"/>
    <mergeCell ref="C359:D359"/>
    <mergeCell ref="E359:BH359"/>
    <mergeCell ref="C360:D361"/>
    <mergeCell ref="E360:BH360"/>
    <mergeCell ref="CW360:CW361"/>
    <mergeCell ref="CW353:CW354"/>
    <mergeCell ref="CX353:CX354"/>
    <mergeCell ref="CY353:CY354"/>
    <mergeCell ref="DC374:DC375"/>
    <mergeCell ref="DD374:DD375"/>
    <mergeCell ref="DE374:DE375"/>
    <mergeCell ref="DF374:DF375"/>
    <mergeCell ref="A362:B368"/>
    <mergeCell ref="C362:D362"/>
    <mergeCell ref="E362:BH362"/>
    <mergeCell ref="CW362:DF366"/>
    <mergeCell ref="C363:D363"/>
    <mergeCell ref="E363:BH363"/>
    <mergeCell ref="C364:D364"/>
    <mergeCell ref="E364:BH364"/>
    <mergeCell ref="C365:D365"/>
    <mergeCell ref="E365:BH365"/>
    <mergeCell ref="C366:D366"/>
    <mergeCell ref="E366:BH366"/>
    <mergeCell ref="C367:D368"/>
    <mergeCell ref="E367:BH367"/>
    <mergeCell ref="CW367:CW368"/>
    <mergeCell ref="CX367:CX368"/>
    <mergeCell ref="CY367:CY368"/>
    <mergeCell ref="CZ367:CZ368"/>
    <mergeCell ref="DA367:DA368"/>
    <mergeCell ref="DB367:DB368"/>
    <mergeCell ref="CY381:CY382"/>
    <mergeCell ref="CZ381:CZ382"/>
    <mergeCell ref="DA381:DA382"/>
    <mergeCell ref="DB381:DB382"/>
    <mergeCell ref="DC381:DC382"/>
    <mergeCell ref="DD381:DD382"/>
    <mergeCell ref="DE381:DE382"/>
    <mergeCell ref="DF381:DF382"/>
    <mergeCell ref="A369:B375"/>
    <mergeCell ref="C369:D369"/>
    <mergeCell ref="E369:BH369"/>
    <mergeCell ref="CW369:DF373"/>
    <mergeCell ref="C370:D370"/>
    <mergeCell ref="E370:BH370"/>
    <mergeCell ref="C371:D371"/>
    <mergeCell ref="E371:BH371"/>
    <mergeCell ref="C372:D372"/>
    <mergeCell ref="E372:BH372"/>
    <mergeCell ref="C373:D373"/>
    <mergeCell ref="E373:BH373"/>
    <mergeCell ref="C374:D375"/>
    <mergeCell ref="E374:BH374"/>
    <mergeCell ref="CW374:CW375"/>
    <mergeCell ref="CX374:CX375"/>
    <mergeCell ref="CY388:CY389"/>
    <mergeCell ref="CZ388:CZ389"/>
    <mergeCell ref="DA388:DA389"/>
    <mergeCell ref="DB388:DB389"/>
    <mergeCell ref="DC388:DC389"/>
    <mergeCell ref="DD388:DD389"/>
    <mergeCell ref="DE388:DE389"/>
    <mergeCell ref="DF388:DF389"/>
    <mergeCell ref="A376:B382"/>
    <mergeCell ref="C376:D376"/>
    <mergeCell ref="E376:BH376"/>
    <mergeCell ref="CW376:DF380"/>
    <mergeCell ref="C377:D377"/>
    <mergeCell ref="E377:BH377"/>
    <mergeCell ref="C378:D378"/>
    <mergeCell ref="E378:BH378"/>
    <mergeCell ref="C379:D379"/>
    <mergeCell ref="E379:BH379"/>
    <mergeCell ref="C380:D380"/>
    <mergeCell ref="E380:BH380"/>
    <mergeCell ref="C381:D382"/>
    <mergeCell ref="E381:BH381"/>
    <mergeCell ref="CW381:CW382"/>
    <mergeCell ref="CX381:CX382"/>
    <mergeCell ref="CY395:CY396"/>
    <mergeCell ref="CZ395:CZ396"/>
    <mergeCell ref="DA395:DA396"/>
    <mergeCell ref="DB395:DB396"/>
    <mergeCell ref="DC395:DC396"/>
    <mergeCell ref="DD395:DD396"/>
    <mergeCell ref="DE395:DE396"/>
    <mergeCell ref="DF395:DF396"/>
    <mergeCell ref="A383:B389"/>
    <mergeCell ref="C383:D383"/>
    <mergeCell ref="E383:BH383"/>
    <mergeCell ref="CW383:DF387"/>
    <mergeCell ref="C384:D384"/>
    <mergeCell ref="E384:BH384"/>
    <mergeCell ref="C385:D385"/>
    <mergeCell ref="E385:BH385"/>
    <mergeCell ref="C386:D386"/>
    <mergeCell ref="E386:BH386"/>
    <mergeCell ref="C387:D387"/>
    <mergeCell ref="E387:BH387"/>
    <mergeCell ref="C388:D389"/>
    <mergeCell ref="E388:BH388"/>
    <mergeCell ref="CW388:CW389"/>
    <mergeCell ref="CX388:CX389"/>
    <mergeCell ref="CY402:CY403"/>
    <mergeCell ref="CZ402:CZ403"/>
    <mergeCell ref="DA402:DA403"/>
    <mergeCell ref="DB402:DB403"/>
    <mergeCell ref="DC402:DC403"/>
    <mergeCell ref="DD402:DD403"/>
    <mergeCell ref="DE402:DE403"/>
    <mergeCell ref="DF402:DF403"/>
    <mergeCell ref="A390:B396"/>
    <mergeCell ref="C390:D390"/>
    <mergeCell ref="E390:BH390"/>
    <mergeCell ref="CW390:DF394"/>
    <mergeCell ref="C391:D391"/>
    <mergeCell ref="E391:BH391"/>
    <mergeCell ref="C392:D392"/>
    <mergeCell ref="E392:BH392"/>
    <mergeCell ref="C393:D393"/>
    <mergeCell ref="E393:BH393"/>
    <mergeCell ref="C394:D394"/>
    <mergeCell ref="E394:BH394"/>
    <mergeCell ref="C395:D396"/>
    <mergeCell ref="E395:BH395"/>
    <mergeCell ref="CW395:CW396"/>
    <mergeCell ref="CX395:CX396"/>
    <mergeCell ref="CY409:CY410"/>
    <mergeCell ref="CZ409:CZ410"/>
    <mergeCell ref="DA409:DA410"/>
    <mergeCell ref="DB409:DB410"/>
    <mergeCell ref="DC409:DC410"/>
    <mergeCell ref="DD409:DD410"/>
    <mergeCell ref="DE409:DE410"/>
    <mergeCell ref="DF409:DF410"/>
    <mergeCell ref="A397:B403"/>
    <mergeCell ref="C397:D397"/>
    <mergeCell ref="E397:BH397"/>
    <mergeCell ref="CW397:DF401"/>
    <mergeCell ref="C398:D398"/>
    <mergeCell ref="E398:BH398"/>
    <mergeCell ref="C399:D399"/>
    <mergeCell ref="E399:BH399"/>
    <mergeCell ref="C400:D400"/>
    <mergeCell ref="E400:BH400"/>
    <mergeCell ref="C401:D401"/>
    <mergeCell ref="E401:BH401"/>
    <mergeCell ref="C402:D403"/>
    <mergeCell ref="E402:BH402"/>
    <mergeCell ref="CW402:CW403"/>
    <mergeCell ref="CX402:CX403"/>
    <mergeCell ref="CY416:CY417"/>
    <mergeCell ref="CZ416:CZ417"/>
    <mergeCell ref="DA416:DA417"/>
    <mergeCell ref="DB416:DB417"/>
    <mergeCell ref="DC416:DC417"/>
    <mergeCell ref="DD416:DD417"/>
    <mergeCell ref="DE416:DE417"/>
    <mergeCell ref="DF416:DF417"/>
    <mergeCell ref="A404:B410"/>
    <mergeCell ref="C404:D404"/>
    <mergeCell ref="E404:BH404"/>
    <mergeCell ref="CW404:DF408"/>
    <mergeCell ref="C405:D405"/>
    <mergeCell ref="E405:BH405"/>
    <mergeCell ref="C406:D406"/>
    <mergeCell ref="E406:BH406"/>
    <mergeCell ref="C407:D407"/>
    <mergeCell ref="E407:BH407"/>
    <mergeCell ref="C408:D408"/>
    <mergeCell ref="E408:BH408"/>
    <mergeCell ref="C409:D410"/>
    <mergeCell ref="E409:BH409"/>
    <mergeCell ref="CW409:CW410"/>
    <mergeCell ref="CX409:CX410"/>
    <mergeCell ref="B241:B250"/>
    <mergeCell ref="C241:C250"/>
    <mergeCell ref="D241:D250"/>
    <mergeCell ref="E241:E250"/>
    <mergeCell ref="F241:F250"/>
    <mergeCell ref="A324:DF324"/>
    <mergeCell ref="A331:DF331"/>
    <mergeCell ref="A347:DF347"/>
    <mergeCell ref="A411:B417"/>
    <mergeCell ref="C411:D411"/>
    <mergeCell ref="E411:BH411"/>
    <mergeCell ref="CW411:DF415"/>
    <mergeCell ref="C412:D412"/>
    <mergeCell ref="E412:BH412"/>
    <mergeCell ref="C413:D413"/>
    <mergeCell ref="E413:BH413"/>
    <mergeCell ref="C414:D414"/>
    <mergeCell ref="E414:BH414"/>
    <mergeCell ref="C415:D415"/>
    <mergeCell ref="E415:BH415"/>
    <mergeCell ref="C416:D417"/>
    <mergeCell ref="E416:BH416"/>
    <mergeCell ref="CW416:CW417"/>
    <mergeCell ref="CX416:CX417"/>
  </mergeCells>
  <dataValidations count="11">
    <dataValidation type="list" allowBlank="1" showInputMessage="1" showErrorMessage="1" sqref="BI196:CV198 CW323:CX323 BI201:CV217 BI129:CV134 BI32:CV39 BI285:CV292 BI180:CV185 BI176:CV178 BI171:CV174 BI168:CV169 BI166:CV166 BI158:CV164 BI154:CV155 BI152:CV152 BI149:CV150 BI144:CV147 BI142:CV142 BI137:CV140 BI127:CV127 BI122:CV125 BI118:CV119 BI107:CV114 BI92:CV105 BI84:CV90 BI74:CV82 BI64:CV71 BI56:CV62 BI47:CV54 BI41:CV45 BI22:CV30 BI10:CV19 BI304:CV315 BI219:CV233 BI317:CV323 BI188:CV192 BI266:CV271 BI273:CV282 BI256:CV264 BI235:CV252 BI194:CV194 BI294:CV296 BI299:CV302">
      <formula1>"2,1,0,kđg"</formula1>
    </dataValidation>
    <dataValidation type="list" allowBlank="1" showInputMessage="1" showErrorMessage="1" sqref="M10:W19 M317:W323 M22:W30 M266:W271 M32:W39 M299:W302 M304:W315 M235:W252 M294:W296 M285:W292 M273:W282 M219:W233 M256:W264 M129:W134 M196:W198 M194:W194 M188:W192 M180:W185 M176:W178 M171:W174 M168:W169 M166:W166 M158:W164 M154:W155 M152:W152 M149:W150 M144:W147 M142:W142 M137:W140 M127:W127 M122:W125 M118:W119 M107:W114 M92:W105 M84:W90 M74:W82 M64:W71 M56:W62 M47:W54 M41:W45 M201:W217">
      <formula1>"x"</formula1>
    </dataValidation>
    <dataValidation type="list" allowBlank="1" showInputMessage="1" showErrorMessage="1" sqref="K10:K19 K317:K323 K235:K252 K129:K134 K32:K39 K22:K30 K304:K315 K299:K302 K294:K296 K285:K292 K273:K282 K219:K233 K256:K264 K201:K217 K196:K198 K194 K188:K192 K180:K185 K176:K178 K171:K174 K168:K169 K166 K158:K164 K154:K155 K152 K149:K150 K144:K147 K142 K137:K140 K127 K122:K125 K118:K119 K107:K114 K92:K105 K84:K90 K74:K82 K64:K71 K56:K62 K47:K54 K41:K45 K266:K271">
      <formula1>"Thể chất, Nhận thức, Ngôn ngữ, TCKNXH, Thẩm mỹ"</formula1>
    </dataValidation>
    <dataValidation type="list" allowBlank="1" showInputMessage="1" showErrorMessage="1" sqref="L10:L19 L317:L323 L22:L30 L266:L271 L32:L39 L235:L252 L304:L315 L299:L302 L294:L296 L285:L292 L273:L282 L219:L233 L256:L264 L129:L134 L196:L198 L194 L188:L192 L180:L185 L176:L178 L171:L174 L168:L169 L166 L158:L164 L154:L155 L152 L149:L150 L144:L147 L142 L137:L140 L127 L122:L125 L118:L119 L107:L114 L92:L105 L84:L90 L74:L82 L64:L71 L56:L62 L47:L54 L41:L45 L201:L217">
      <formula1>"#, 3T, 4T, 5T, 3+4T, 4+5T, 3+4+5T"</formula1>
    </dataValidation>
    <dataValidation type="list" allowBlank="1" showInputMessage="1" showErrorMessage="1" sqref="F22:F30 F317:F323 D299:D301 D266 F266 F201 D201 F233 F221:F231 D221:D231 F74:F76 D74:D76 F219 D219 D203:D213 D233 D32:D36 D22:D30 F299:F301 F41:F45 D41:D45 F47:F54 F56:F62 D47:D54 D56:D62 F64:F71 D64:D71 D78:D82 F84:F90 D84:D90 F92:F105 F122:F125 D92:D105 F118:F119 D122:D125 D118:D119 F107:F114 F127 D107:D114 F142 D127 F137:F140 D142 F32:F36 D137:D140 F149:F150 F144:F147 D149:D150 F154:F155 D144:D147 D154:D155 F152 D152 F158:F164 D158:D164 F171:F174 F168:F169 D171:D174 F166 D168:D169 D166 F176:F178 F180:F185 D176:D178 F188:F192 D180:D185 D188:D192 F196:F198 D196:D198 F194 D194 D133:D134 D215:D217 F78:F82 F215:F217 D251:D252 D10 F203:F213 F271 F256:F264 D256:D264 F273:F282 D273:D279 F285:F292 D281:D282 F294:F296 D285:D292 D294:D296 D271 F304:F315 D304:D315 F10 D317:D323 D38:D39 F38:F39 F129 D129 F131 D131 F133:F134 D235:D249 F235:F249 F251:F252">
      <formula1>"KQMĐ, NDCT, TLHD, BC, ĐP"</formula1>
    </dataValidation>
    <dataValidation type="list" allowBlank="1" showInputMessage="1" showErrorMessage="1" sqref="J6">
      <formula1>"Khu vườn thí nghiệm, Lớp học, Phòng chức năng, Sân chơi"</formula1>
    </dataValidation>
    <dataValidation type="list" allowBlank="1" showInputMessage="1" showErrorMessage="1" sqref="X323">
      <formula1>"x,#"</formula1>
    </dataValidation>
    <dataValidation type="list" allowBlank="1" showInputMessage="1" showErrorMessage="1" sqref="J10:J19 J317:J323 J22:J30 J129:J134 J32:J39 J235:J252 J304:J315 J299:J302 J294:J296 J285:J292 J273:J282 J201:J217 J256:J264 J219:J233 J196:J198 J194 J188:J192 J180:J185 J176:J178 J171:J174 J168:J169 J166 J158:J164 J154:J155 J152 J149:J150 J144:J147 J142 J137:J140 J127 J122:J125 J118:J119 J107:J114 J92:J105 J84:J90 J74:J82 J64:J71 J56:J62 J47:J54 J41:J45 J266:J271">
      <formula1>"Lớp học, Phòng chức năng, Sân chơi khu 1, Sân chơi khu 2, Sân chơi khu 3, Sân chơi khu 4, Sân chơi khu 5, Ngoài nhà trường"</formula1>
    </dataValidation>
    <dataValidation type="list" allowBlank="1" showInputMessage="1" showErrorMessage="1" sqref="I10:I19 I317:I323 I22:I30 I129:I134 I32:I39 I235:I252 I304:I315 I299:I302 I294:I296 I285:I292 I273:I282 I201:I217 I256:I264 I219:I233 I196:I198 I194 I188:I192 I180:I185 I176:I178 I171:I174 I168:I169 I166 I158:I164 I154:I155 I152 I149:I150 I144:I147 I142 I137:I140 I127 I122:I125 I118:I119 I107:I114 I92:I105 I84:I90 I74:I82 I64:I71 I56:I62 I47:I54 I41:I45 I266:I271">
      <formula1>"Trường, Khối, Lớp"</formula1>
    </dataValidation>
    <dataValidation type="list" allowBlank="1" showInputMessage="1" showErrorMessage="1" sqref="Y32:BH39 Y317:BH323 Y47:BH54 Y56:BH62 Y64:BH71 Y74:BH82 Y84:BH90 Y92:BH105 Y107:BH114 Y118:BH119 Y122:BH125 Y127:BH127 Y137:BH140 Y142:BH142 Y144:BH147 Y149:BH150 Y152:BH152 Y154:BH155 Y158:BH164 Y166:BH166 Y168:BH169 Y171:BH174 Y176:BH178 Y180:BH185 Y188:BH192 Y194:BH194 Y196:BH198 Y235:BH252 Y256:BH264 Y266:BH271 Y273:BH282 Y285:BH292 Y294:BH296 Y299:BH302 Y304:BH315 Y41:BH45 Y219:BH233 Y22:BH30 Y129:BH134 Y201:BH217 Y10:BH19">
      <formula1>"ĐTT, TDS, HĐH, HĐG, HĐNT, VS-AN, HĐC, TQDN, LH"</formula1>
    </dataValidation>
    <dataValidation type="list" allowBlank="1" showInputMessage="1" showErrorMessage="1" sqref="F165:DG165 F120:W121 F115:W117 F106:W106 F91:W91 F83:W83 F72:W73 F63:W63 F55:W55 F46:W46 F40:W40 F31:W31 F20:W21 F143:W143 F151:W151 F148:W148 F126:W126 F316:DG316 F141:W141 F135:W136 F153:W153 F128:W128 F265:DG265 F303:DG303 F297:DG298 F253:DG255 F218:DG218 F283:DG284 F272:DG272 F293:DG293 Y20:DG21 Y31:DG31 Y40:DG40 Y46:DG46 Y55:DG55 Y63:DG63 Y72:DG73 F199:DG200 Y83:DG83 Y91:DG91 Y106:DG106 Y115:DG117 Y120:DG121 Y126:DG126 Y128:DG128 Y135:DG136 Y141:DG141 Y143:DG143 Y148:DG148 Y151:DG151 Y153:DG153 F156:DG157 F234:DG234 F167:DG167 F170:DG170 F175:DG175 F179:DG179 F186:DG187 F193:DG193 F195:DG195 F7:DG9">
      <formula1>"#"</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HP - KH NAM KHỐI MG (cách 1)</vt:lpstr>
      <vt:lpstr>HP - KH NAM KHỐI MG (cách 2)</vt:lpstr>
      <vt:lpstr>HP - KH NĂM KHỐI 5T</vt:lpstr>
      <vt:lpstr>TTCM - KH NĂM KHỐI 5 TUỔI</vt:lpstr>
      <vt:lpstr>GV - KH NĂM VÀ CHỦ ĐỀ LỚP 5A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PC1</cp:lastModifiedBy>
  <cp:lastPrinted>2019-08-24T06:12:20Z</cp:lastPrinted>
  <dcterms:created xsi:type="dcterms:W3CDTF">2019-07-05T03:48:23Z</dcterms:created>
  <dcterms:modified xsi:type="dcterms:W3CDTF">2019-10-15T07:49:44Z</dcterms:modified>
</cp:coreProperties>
</file>